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19200" windowHeight="6315" tabRatio="863" activeTab="7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6">Conciliacion_Eg!$A$1:$C$42</definedName>
    <definedName name="_xlnm.Print_Area" localSheetId="5">Conciliacion_Ig!$A$1:$C$23</definedName>
    <definedName name="_xlnm.Print_Titles" localSheetId="1">ACT!$1:$7</definedName>
    <definedName name="_xlnm.Print_Titles" localSheetId="4">EFE!$1:$7</definedName>
    <definedName name="_xlnm.Print_Titles" localSheetId="2">ESF!$1:$7</definedName>
  </definedNames>
  <calcPr calcId="152511"/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H110" i="59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<sst xmlns="http://schemas.openxmlformats.org/spreadsheetml/2006/main" count="858" uniqueCount="602">
  <si>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</si>
  <si>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</si>
  <si>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</si>
  <si>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</si>
  <si>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</si>
  <si>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</si>
  <si>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</si>
  <si>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</si>
  <si>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</si>
  <si>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</si>
  <si>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</si>
  <si>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</si>
  <si>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</si>
  <si>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</si>
  <si>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</si>
  <si>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</si>
  <si>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</si>
  <si>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</si>
  <si>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</si>
  <si>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</si>
  <si>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</si>
  <si>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</si>
  <si>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</si>
  <si>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</si>
  <si>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</si>
  <si>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</si>
  <si>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</si>
  <si>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</si>
  <si>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</si>
  <si>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</si>
  <si>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</si>
  <si>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</si>
  <si>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</si>
  <si>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</si>
  <si>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</si>
  <si>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</si>
  <si>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</si>
  <si>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</si>
  <si>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</si>
  <si>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</si>
  <si>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</si>
  <si>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</si>
  <si>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</si>
  <si>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</si>
  <si>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</si>
  <si>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</si>
  <si>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</si>
  <si>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</si>
  <si>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</si>
  <si>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</si>
  <si>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</si>
  <si>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</si>
  <si>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</si>
  <si>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</si>
  <si>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</si>
  <si>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</si>
  <si>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</si>
  <si>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</si>
  <si>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</si>
  <si>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</si>
  <si>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</si>
  <si>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</si>
  <si>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</si>
  <si>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</si>
  <si>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</si>
  <si>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</si>
  <si>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</si>
  <si>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</si>
  <si>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</si>
  <si>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</si>
  <si>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</si>
  <si>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</si>
  <si>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</si>
  <si>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</si>
  <si>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</si>
  <si>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</si>
  <si>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</si>
  <si>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</si>
  <si>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</si>
  <si>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</si>
  <si>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</si>
  <si>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</si>
  <si>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</si>
  <si>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</si>
  <si>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</si>
  <si>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</si>
  <si>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</si>
  <si>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</si>
  <si>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</si>
  <si>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</si>
  <si>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</si>
  <si>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</si>
  <si>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</si>
  <si>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</si>
  <si>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</si>
  <si>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</si>
  <si>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</si>
  <si>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</si>
  <si>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</si>
  <si>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</si>
  <si>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</si>
  <si>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</si>
  <si>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</si>
  <si>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</si>
  <si>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</si>
  <si>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</si>
  <si>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</si>
  <si>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</si>
  <si>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</si>
  <si>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</si>
  <si>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</si>
  <si>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</si>
  <si>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</si>
  <si>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</si>
  <si>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</si>
  <si>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</si>
  <si>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</si>
  <si>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</si>
  <si>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</si>
  <si>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</si>
  <si>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</si>
  <si>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</si>
  <si>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</si>
  <si>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</si>
  <si>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</si>
  <si>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</si>
  <si>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</si>
  <si>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</si>
  <si>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</si>
  <si>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</si>
  <si>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</si>
  <si>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</si>
  <si>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</si>
  <si>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</si>
  <si>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</si>
  <si>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</si>
  <si>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</si>
  <si>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</si>
  <si>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</si>
  <si>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</si>
  <si>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</si>
  <si>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</si>
  <si>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</si>
  <si>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</si>
  <si>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</si>
  <si>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</si>
  <si>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</si>
  <si>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</si>
  <si>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</si>
  <si>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</si>
  <si>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</si>
  <si>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</si>
  <si>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</si>
  <si>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</si>
  <si>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</si>
  <si>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</si>
  <si>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</si>
  <si>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</si>
  <si>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</si>
  <si>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</si>
  <si>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</si>
  <si>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</si>
  <si>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</si>
  <si>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</si>
  <si>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</si>
  <si>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</si>
  <si>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</si>
  <si>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</si>
  <si>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</si>
  <si>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</si>
  <si>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</si>
  <si>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</si>
  <si>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</si>
  <si>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</si>
  <si>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</si>
  <si>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</si>
  <si>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</si>
  <si>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</si>
  <si>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</si>
  <si>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</si>
  <si>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</si>
  <si>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</si>
  <si>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</si>
  <si>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</si>
  <si>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</si>
  <si>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</si>
  <si>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</si>
  <si>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</si>
  <si>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</si>
  <si>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</si>
  <si>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</si>
  <si>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</si>
  <si>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</si>
  <si>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</si>
  <si>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</si>
  <si>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</si>
  <si>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</si>
  <si>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</si>
  <si>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</si>
  <si>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</si>
  <si>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</si>
  <si>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</si>
  <si>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</si>
  <si>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</si>
  <si>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</si>
  <si>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</si>
  <si>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</si>
  <si>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</si>
  <si>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</si>
  <si>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</si>
  <si>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</si>
  <si>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</si>
  <si>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</si>
  <si>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</si>
  <si>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</si>
  <si>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</si>
  <si>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</si>
  <si>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</si>
  <si>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</si>
  <si>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</si>
  <si>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</si>
  <si>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</si>
  <si>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</si>
  <si>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</si>
  <si>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</si>
  <si>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</si>
  <si>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</si>
  <si>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</si>
  <si>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</si>
  <si>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</si>
  <si>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</si>
  <si>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</si>
  <si>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</si>
  <si>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</si>
  <si>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</si>
  <si>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</si>
  <si>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</si>
  <si>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</si>
  <si>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</si>
  <si>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</si>
  <si>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</si>
  <si>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</si>
  <si>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</si>
  <si>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</si>
  <si>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</si>
  <si>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</si>
  <si>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</si>
  <si>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</si>
  <si>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</si>
  <si>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</si>
  <si>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</si>
  <si>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</si>
  <si>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</si>
  <si>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</si>
  <si>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</si>
  <si>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</si>
  <si>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</si>
  <si>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</si>
  <si>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</si>
  <si>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</si>
  <si>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</si>
  <si>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</si>
  <si>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</si>
  <si>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</si>
  <si>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</si>
  <si>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</si>
  <si>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</si>
  <si>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</si>
  <si>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</si>
  <si>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</si>
  <si>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</si>
  <si>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</si>
  <si>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</si>
  <si>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</si>
  <si>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</si>
  <si>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</si>
  <si>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</si>
  <si>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</si>
  <si>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</si>
  <si>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</si>
  <si>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</si>
  <si>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</si>
  <si>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</si>
  <si>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</si>
  <si>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</si>
  <si>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</si>
  <si>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</si>
  <si>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</si>
  <si>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</si>
  <si>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</si>
  <si>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</si>
  <si>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</si>
  <si>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</si>
  <si>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</si>
  <si>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</si>
  <si>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</si>
  <si>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</si>
  <si>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</si>
  <si>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</si>
  <si>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</si>
  <si>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</si>
  <si>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</si>
  <si>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</si>
  <si>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</si>
  <si>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</si>
  <si>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</si>
  <si>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</si>
  <si>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</si>
  <si>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</si>
  <si>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</si>
  <si>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</si>
  <si>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</si>
  <si>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</si>
  <si>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</si>
  <si>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</si>
  <si>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</si>
  <si>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</si>
  <si>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</si>
  <si>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</si>
  <si>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</si>
  <si>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</si>
  <si>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</si>
  <si>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</si>
  <si>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</si>
  <si>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</si>
  <si>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</si>
  <si>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</si>
  <si>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</si>
  <si>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</si>
  <si>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</si>
  <si>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</si>
  <si>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</si>
  <si>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</si>
  <si>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</si>
  <si>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</si>
  <si>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</si>
  <si>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</si>
  <si>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</si>
  <si>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</si>
  <si>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</si>
  <si>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</si>
  <si>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</si>
  <si>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</si>
  <si>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</si>
  <si>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</si>
  <si>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</si>
  <si>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</si>
  <si>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</si>
  <si>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</si>
  <si>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</si>
  <si>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</si>
  <si>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</si>
  <si>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</si>
  <si>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</si>
  <si>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</si>
  <si>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</si>
  <si>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</si>
  <si>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</si>
  <si>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</si>
  <si>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</si>
  <si>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</si>
  <si>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</si>
  <si>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</si>
  <si>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</si>
  <si>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</si>
  <si>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</si>
  <si>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</si>
  <si>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</si>
  <si>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</si>
  <si>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</si>
  <si>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</si>
  <si>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</si>
  <si>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</si>
  <si>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</si>
  <si>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</si>
  <si>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</si>
  <si>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</si>
  <si>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</si>
  <si>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</si>
  <si>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</si>
  <si>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</si>
  <si>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</si>
  <si>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</si>
  <si>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</si>
  <si>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</si>
  <si>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</si>
  <si>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</si>
  <si>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</si>
  <si>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</si>
  <si>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</si>
  <si>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</si>
  <si>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</si>
  <si>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</si>
  <si>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</si>
  <si>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</si>
  <si>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</si>
  <si>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</si>
  <si>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</si>
  <si>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</si>
  <si>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</si>
  <si>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</si>
  <si>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</si>
  <si>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</si>
  <si>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</si>
  <si>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</si>
  <si>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</si>
  <si>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</si>
  <si>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</si>
  <si>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</si>
  <si>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</si>
  <si>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</si>
  <si>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</si>
  <si>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</si>
  <si>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</si>
  <si>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</si>
  <si>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</si>
  <si>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</si>
  <si>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</si>
  <si>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</si>
  <si>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</si>
  <si>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</si>
  <si>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</si>
  <si>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</si>
  <si>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</si>
  <si>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</si>
  <si>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</si>
  <si>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</si>
  <si>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</si>
  <si>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</si>
  <si>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</si>
  <si>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</si>
  <si>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</si>
  <si>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</si>
  <si>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</si>
  <si>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</si>
  <si>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</si>
  <si>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</si>
  <si>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</si>
  <si>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</si>
  <si>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</si>
  <si>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</si>
  <si>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</si>
  <si>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</si>
  <si>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</si>
  <si>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</si>
  <si>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</si>
  <si>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</si>
  <si>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</si>
  <si>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</si>
  <si>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</si>
  <si>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</si>
  <si>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</si>
  <si>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</si>
  <si>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</si>
  <si>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</si>
  <si>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</si>
  <si>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</si>
  <si>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</si>
  <si>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</si>
  <si>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</si>
  <si>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</si>
  <si>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</si>
  <si>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</si>
  <si>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</si>
  <si>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</si>
  <si>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</si>
  <si>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</si>
  <si>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</si>
  <si>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</si>
  <si>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</si>
  <si>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</si>
  <si>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</si>
  <si>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</si>
  <si>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</si>
  <si>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</si>
  <si>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</si>
  <si>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</si>
  <si>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</si>
  <si>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</si>
  <si>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</si>
  <si>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</si>
  <si>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</si>
  <si>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</si>
  <si>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</si>
  <si>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</si>
  <si>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</si>
  <si>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</si>
  <si>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</si>
  <si>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</si>
  <si>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</si>
  <si>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</si>
  <si>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</si>
  <si>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</si>
  <si>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</si>
  <si>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</si>
  <si>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</si>
  <si>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</si>
  <si>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</si>
  <si>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</si>
  <si>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</si>
  <si>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</si>
  <si>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</si>
  <si>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</si>
  <si>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</si>
  <si>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</si>
  <si>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</si>
  <si>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</si>
  <si>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</si>
  <si>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</si>
  <si>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</si>
  <si>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</si>
  <si>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</si>
  <si>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</si>
  <si>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</si>
  <si>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</si>
  <si>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</si>
  <si>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</si>
  <si>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</si>
  <si>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</si>
  <si>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</si>
  <si>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</si>
  <si>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</si>
  <si>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</si>
  <si>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</si>
  <si>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</si>
  <si>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</si>
  <si>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</si>
  <si>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</si>
  <si>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</si>
  <si>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</si>
  <si>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</si>
  <si>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</si>
  <si>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</si>
  <si>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</si>
  <si>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</si>
  <si>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</si>
  <si>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</si>
  <si>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</si>
  <si>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</si>
  <si>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</si>
  <si>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</si>
  <si>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</si>
  <si>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</si>
  <si>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</si>
  <si>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</si>
  <si>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</si>
  <si>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</si>
  <si>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</si>
  <si>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</si>
  <si>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</si>
  <si>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</si>
  <si>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</si>
  <si>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</si>
  <si>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</si>
  <si>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</si>
  <si>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</si>
  <si>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</si>
  <si>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</si>
  <si>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</si>
  <si>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</si>
  <si>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</si>
  <si>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</si>
  <si>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</si>
  <si>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</si>
  <si>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</si>
  <si>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</si>
  <si>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</si>
  <si>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</si>
  <si>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</si>
  <si>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</si>
  <si>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</si>
  <si>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</si>
  <si>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</si>
  <si>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</si>
  <si>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</si>
  <si>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</si>
  <si>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</si>
  <si>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</si>
  <si>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</si>
  <si>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</si>
  <si>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</si>
  <si>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</si>
  <si>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</si>
  <si>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</si>
  <si>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</si>
  <si>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</si>
  <si>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</si>
  <si>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</si>
  <si>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</si>
  <si>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</si>
  <si>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</si>
  <si>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</si>
  <si>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</si>
  <si>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</si>
  <si>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</si>
  <si>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</si>
  <si>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Atarjea, Gto.</t>
  </si>
  <si>
    <t>Del 1 de Enero al 30 de Septiembre de 2025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</si>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</sst>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3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2B956F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20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9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1" xfId="13" applyFont="1" applyFill="1" applyBorder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19" fillId="2" borderId="0" xfId="8" applyNumberFormat="1" applyFont="1" applyFill="1"/>
    <xf numFmtId="3" fontId="19" fillId="0" borderId="0" xfId="8" applyNumberFormat="1" applyFont="1"/>
    <xf numFmtId="0" fontId="19" fillId="0" borderId="0" xfId="8" applyFont="1" applyAlignment="1">
      <alignment horizontal="center"/>
    </xf>
    <xf numFmtId="0" fontId="17" fillId="3" borderId="0" xfId="8" applyFont="1" applyFill="1" applyAlignment="1">
      <alignment horizontal="left" vertical="center"/>
    </xf>
    <xf numFmtId="0" fontId="18" fillId="3" borderId="0" xfId="8" applyFont="1" applyFill="1" applyAlignment="1">
      <alignment horizontal="right" vertical="center"/>
    </xf>
    <xf numFmtId="0" fontId="19" fillId="0" borderId="0" xfId="8" applyFont="1"/>
    <xf numFmtId="0" fontId="21" fillId="5" borderId="0" xfId="8" applyFont="1" applyFill="1"/>
    <xf numFmtId="0" fontId="20" fillId="4" borderId="0" xfId="8" applyFont="1" applyFill="1"/>
    <xf numFmtId="0" fontId="21" fillId="6" borderId="0" xfId="8" applyFont="1" applyFill="1"/>
    <xf numFmtId="0" fontId="19" fillId="0" borderId="0" xfId="8" applyFont="1" applyAlignment="1">
      <alignment vertical="center"/>
    </xf>
    <xf numFmtId="0" fontId="20" fillId="4" borderId="0" xfId="8" applyFont="1" applyFill="1" applyAlignment="1">
      <alignment horizontal="center" vertical="center"/>
    </xf>
    <xf numFmtId="0" fontId="3" fillId="0" borderId="0" xfId="0" applyFont="1" applyProtection="1">
      <protection locked="0"/>
    </xf>
    <xf numFmtId="0" fontId="20" fillId="8" borderId="0" xfId="0" applyFont="1" applyFill="1"/>
    <xf numFmtId="0" fontId="21" fillId="9" borderId="0" xfId="0" applyFont="1" applyFill="1"/>
    <xf numFmtId="0" fontId="21" fillId="10" borderId="0" xfId="0" applyFont="1" applyFill="1"/>
    <xf numFmtId="0" fontId="19" fillId="0" borderId="0" xfId="0" applyFont="1" applyAlignment="1">
      <alignment horizontal="center"/>
    </xf>
    <xf numFmtId="0" fontId="19" fillId="0" borderId="0" xfId="0" applyFont="1"/>
    <xf numFmtId="3" fontId="19" fillId="0" borderId="0" xfId="0" applyNumberFormat="1" applyFont="1"/>
    <xf numFmtId="0" fontId="5" fillId="0" borderId="0" xfId="10" applyFont="1" applyAlignment="1">
      <alignment wrapText="1"/>
    </xf>
    <xf numFmtId="0" fontId="18" fillId="3" borderId="0" xfId="9" applyFont="1" applyFill="1" applyAlignment="1">
      <alignment horizontal="right" vertical="center"/>
    </xf>
    <xf numFmtId="0" fontId="17" fillId="3" borderId="0" xfId="9" applyFont="1" applyFill="1" applyAlignment="1">
      <alignment horizontal="left" vertical="center"/>
    </xf>
    <xf numFmtId="0" fontId="19" fillId="0" borderId="0" xfId="9" applyFont="1"/>
    <xf numFmtId="0" fontId="20" fillId="3" borderId="0" xfId="9" applyFont="1" applyFill="1"/>
    <xf numFmtId="0" fontId="20" fillId="4" borderId="0" xfId="9" applyFont="1" applyFill="1" applyAlignment="1">
      <alignment horizontal="center" vertical="center"/>
    </xf>
    <xf numFmtId="0" fontId="20" fillId="4" borderId="0" xfId="9" applyFont="1" applyFill="1"/>
    <xf numFmtId="0" fontId="21" fillId="5" borderId="0" xfId="9" applyFont="1" applyFill="1"/>
    <xf numFmtId="0" fontId="18" fillId="0" borderId="0" xfId="9" applyFont="1" applyAlignment="1">
      <alignment horizontal="center"/>
    </xf>
    <xf numFmtId="0" fontId="18" fillId="0" borderId="0" xfId="9" applyFont="1"/>
    <xf numFmtId="3" fontId="19" fillId="0" borderId="0" xfId="9" applyNumberFormat="1" applyFont="1"/>
    <xf numFmtId="4" fontId="19" fillId="0" borderId="0" xfId="9" applyNumberFormat="1" applyFont="1"/>
    <xf numFmtId="0" fontId="18" fillId="7" borderId="2" xfId="13" applyFont="1" applyFill="1" applyBorder="1" applyAlignment="1">
      <alignment horizontal="center" vertical="center"/>
    </xf>
    <xf numFmtId="0" fontId="17" fillId="7" borderId="1" xfId="9" applyFont="1" applyFill="1" applyBorder="1" applyAlignment="1">
      <alignment horizontal="center" vertical="center"/>
    </xf>
    <xf numFmtId="0" fontId="3" fillId="0" borderId="1" xfId="13" applyFont="1" applyBorder="1" applyAlignment="1">
      <alignment horizontal="left" vertical="center" indent="1"/>
    </xf>
    <xf numFmtId="3" fontId="19" fillId="0" borderId="1" xfId="13" applyNumberFormat="1" applyFont="1" applyBorder="1" applyAlignment="1">
      <alignment horizontal="right" vertical="center" wrapText="1" indent="1"/>
    </xf>
    <xf numFmtId="0" fontId="3" fillId="0" borderId="11" xfId="13" applyFont="1" applyBorder="1" applyAlignment="1">
      <alignment horizontal="left" vertical="center" indent="1"/>
    </xf>
    <xf numFmtId="4" fontId="19" fillId="0" borderId="11" xfId="13" applyNumberFormat="1" applyFont="1" applyBorder="1" applyAlignment="1">
      <alignment horizontal="right" vertical="center" wrapText="1" indent="1"/>
    </xf>
    <xf numFmtId="0" fontId="19" fillId="0" borderId="0" xfId="13" applyFont="1" applyAlignment="1">
      <alignment horizontal="left" vertical="center"/>
    </xf>
    <xf numFmtId="4" fontId="19" fillId="0" borderId="0" xfId="13" applyNumberFormat="1" applyFont="1" applyAlignment="1">
      <alignment horizontal="right" vertical="center" indent="1"/>
    </xf>
    <xf numFmtId="0" fontId="18" fillId="7" borderId="14" xfId="13" applyFont="1" applyFill="1" applyBorder="1" applyAlignment="1">
      <alignment horizontal="center" vertical="center"/>
    </xf>
    <xf numFmtId="3" fontId="1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3" fillId="0" borderId="0" xfId="0" applyFont="1" applyAlignment="1" applyProtection="1">
      <alignment horizontal="center"/>
      <protection locked="0"/>
    </xf>
    <xf numFmtId="0" fontId="17" fillId="3" borderId="0" xfId="8" applyFont="1" applyFill="1" applyAlignment="1">
      <alignment horizontal="center" vertical="center"/>
    </xf>
    <xf numFmtId="0" fontId="17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22" fillId="7" borderId="1" xfId="13" applyFont="1" applyFill="1" applyBorder="1" applyAlignment="1">
      <alignment horizontal="center" vertical="center"/>
    </xf>
    <xf numFmtId="0" fontId="18" fillId="3" borderId="0" xfId="9" applyFont="1" applyFill="1" applyAlignment="1">
      <alignment horizontal="center" vertical="center"/>
    </xf>
    <xf numFmtId="0" fontId="18" fillId="3" borderId="0" xfId="9" applyFont="1" applyFill="1" applyAlignment="1">
      <alignment vertical="center"/>
    </xf>
    <xf numFmtId="0" fontId="18" fillId="3" borderId="0" xfId="9" applyFont="1" applyFill="1" applyAlignment="1">
      <alignment horizontal="center"/>
    </xf>
    <xf numFmtId="0" fontId="18" fillId="3" borderId="0" xfId="9" applyFont="1" applyFill="1"/>
  </cellXfs>
  <cellStyles count="26">
    <cellStyle name="Hipervínculo" xfId="11" builtinId="8"/>
    <cellStyle name="Millares" xfId="18" builtinId="3"/>
    <cellStyle name="Millares 2" xfId="1"/>
    <cellStyle name="Millares 2 2" xfId="15"/>
    <cellStyle name="Millares 2 2 2" xfId="21"/>
    <cellStyle name="Millares 2 3" xfId="16"/>
    <cellStyle name="Millares 2 3 2" xfId="22"/>
    <cellStyle name="Millares 2 4" xfId="20"/>
    <cellStyle name="Millares 3" xfId="19"/>
    <cellStyle name="Millares 3 2" xfId="25"/>
    <cellStyle name="Millares 4" xfId="17"/>
    <cellStyle name="Millares 4 2" xfId="23"/>
    <cellStyle name="Millares 5" xfId="24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517738</xdr:colOff>
      <xdr:row>3</xdr:row>
      <xdr:rowOff>295275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9288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447675</xdr:colOff>
      <xdr:row>3</xdr:row>
      <xdr:rowOff>180975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442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652904</xdr:colOff>
      <xdr:row>3</xdr:row>
      <xdr:rowOff>174625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9654" cy="889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229333</xdr:colOff>
      <xdr:row>3</xdr:row>
      <xdr:rowOff>219075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7058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527508</xdr:colOff>
      <xdr:row>3</xdr:row>
      <xdr:rowOff>182096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4258" cy="89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842141</xdr:colOff>
      <xdr:row>3</xdr:row>
      <xdr:rowOff>210671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0741" cy="89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361950</xdr:colOff>
      <xdr:row>3</xdr:row>
      <xdr:rowOff>38100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57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517738</xdr:colOff>
      <xdr:row>3</xdr:row>
      <xdr:rowOff>141798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9373" cy="874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56"/>
  <sheetViews>
    <sheetView view="pageBreakPreview" zoomScaleNormal="100" zoomScaleSheetLayoutView="100" workbookViewId="0">
      <pane ySplit="5" topLeftCell="A6" activePane="bottomLeft" state="frozen"/>
      <selection activeCell="A14" sqref="A14:B14"/>
      <selection pane="bottomLeft" activeCell="G49" sqref="G49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83" t="s">
        <v>596</v>
      </c>
      <c r="B1" s="184"/>
      <c r="C1" s="99" t="s">
        <v>495</v>
      </c>
      <c r="D1" s="100">
        <v>2025</v>
      </c>
    </row>
    <row r="2" spans="1:4" ht="16.350000000000001" customHeight="1" x14ac:dyDescent="0.2">
      <c r="A2" s="185" t="s">
        <v>494</v>
      </c>
      <c r="B2" s="186"/>
      <c r="C2" s="10" t="s">
        <v>496</v>
      </c>
      <c r="D2" s="101" t="s">
        <v>501</v>
      </c>
    </row>
    <row r="3" spans="1:4" ht="16.350000000000001" customHeight="1" x14ac:dyDescent="0.2">
      <c r="A3" s="187" t="s">
        <v>597</v>
      </c>
      <c r="B3" s="188"/>
      <c r="C3" s="10" t="s">
        <v>497</v>
      </c>
      <c r="D3" s="102">
        <v>3</v>
      </c>
    </row>
    <row r="4" spans="1:4" ht="29.25" customHeight="1" x14ac:dyDescent="0.2">
      <c r="A4" s="189" t="s">
        <v>516</v>
      </c>
      <c r="B4" s="190"/>
      <c r="C4" s="190"/>
      <c r="D4" s="191"/>
    </row>
    <row r="5" spans="1:4" ht="15" customHeight="1" x14ac:dyDescent="0.2">
      <c r="A5" s="80" t="s">
        <v>29</v>
      </c>
      <c r="B5" s="79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1" t="s">
        <v>480</v>
      </c>
      <c r="B10" s="32" t="s">
        <v>551</v>
      </c>
    </row>
    <row r="11" spans="1:4" x14ac:dyDescent="0.2">
      <c r="A11" s="31" t="s">
        <v>481</v>
      </c>
      <c r="B11" s="32" t="s">
        <v>277</v>
      </c>
    </row>
    <row r="12" spans="1:4" x14ac:dyDescent="0.2">
      <c r="A12" s="31" t="s">
        <v>1</v>
      </c>
      <c r="B12" s="32" t="s">
        <v>2</v>
      </c>
    </row>
    <row r="13" spans="1:4" x14ac:dyDescent="0.2">
      <c r="A13" s="31" t="s">
        <v>3</v>
      </c>
      <c r="B13" s="32" t="s">
        <v>4</v>
      </c>
    </row>
    <row r="14" spans="1:4" x14ac:dyDescent="0.2">
      <c r="A14" s="31" t="s">
        <v>5</v>
      </c>
      <c r="B14" s="32" t="s">
        <v>6</v>
      </c>
    </row>
    <row r="15" spans="1:4" x14ac:dyDescent="0.2">
      <c r="A15" s="31" t="s">
        <v>82</v>
      </c>
      <c r="B15" s="32" t="s">
        <v>489</v>
      </c>
    </row>
    <row r="16" spans="1:4" x14ac:dyDescent="0.2">
      <c r="A16" s="31" t="s">
        <v>7</v>
      </c>
      <c r="B16" s="32" t="s">
        <v>490</v>
      </c>
    </row>
    <row r="17" spans="1:2" x14ac:dyDescent="0.2">
      <c r="A17" s="31" t="s">
        <v>8</v>
      </c>
      <c r="B17" s="32" t="s">
        <v>81</v>
      </c>
    </row>
    <row r="18" spans="1:2" x14ac:dyDescent="0.2">
      <c r="A18" s="31" t="s">
        <v>9</v>
      </c>
      <c r="B18" s="32" t="s">
        <v>10</v>
      </c>
    </row>
    <row r="19" spans="1:2" x14ac:dyDescent="0.2">
      <c r="A19" s="31" t="s">
        <v>11</v>
      </c>
      <c r="B19" s="32" t="s">
        <v>12</v>
      </c>
    </row>
    <row r="20" spans="1:2" x14ac:dyDescent="0.2">
      <c r="A20" s="31" t="s">
        <v>13</v>
      </c>
      <c r="B20" s="32" t="s">
        <v>14</v>
      </c>
    </row>
    <row r="21" spans="1:2" x14ac:dyDescent="0.2">
      <c r="A21" s="31" t="s">
        <v>15</v>
      </c>
      <c r="B21" s="32" t="s">
        <v>16</v>
      </c>
    </row>
    <row r="22" spans="1:2" x14ac:dyDescent="0.2">
      <c r="A22" s="31" t="s">
        <v>17</v>
      </c>
      <c r="B22" s="32" t="s">
        <v>491</v>
      </c>
    </row>
    <row r="23" spans="1:2" x14ac:dyDescent="0.2">
      <c r="A23" s="31" t="s">
        <v>18</v>
      </c>
      <c r="B23" s="32" t="s">
        <v>19</v>
      </c>
    </row>
    <row r="24" spans="1:2" x14ac:dyDescent="0.2">
      <c r="A24" s="31" t="s">
        <v>20</v>
      </c>
      <c r="B24" s="32" t="s">
        <v>114</v>
      </c>
    </row>
    <row r="25" spans="1:2" x14ac:dyDescent="0.2">
      <c r="A25" s="31" t="s">
        <v>21</v>
      </c>
      <c r="B25" s="32" t="s">
        <v>579</v>
      </c>
    </row>
    <row r="26" spans="1:2" x14ac:dyDescent="0.2">
      <c r="A26" s="31" t="s">
        <v>581</v>
      </c>
      <c r="B26" s="32" t="s">
        <v>582</v>
      </c>
    </row>
    <row r="27" spans="1:2" x14ac:dyDescent="0.2">
      <c r="A27" s="31" t="s">
        <v>580</v>
      </c>
      <c r="B27" s="32" t="s">
        <v>583</v>
      </c>
    </row>
    <row r="28" spans="1:2" x14ac:dyDescent="0.2">
      <c r="A28" s="31" t="s">
        <v>22</v>
      </c>
      <c r="B28" s="32" t="s">
        <v>23</v>
      </c>
    </row>
    <row r="29" spans="1:2" x14ac:dyDescent="0.2">
      <c r="A29" s="31" t="s">
        <v>24</v>
      </c>
      <c r="B29" s="32" t="s">
        <v>25</v>
      </c>
    </row>
    <row r="30" spans="1:2" x14ac:dyDescent="0.2">
      <c r="A30" s="31" t="s">
        <v>26</v>
      </c>
      <c r="B30" s="32" t="s">
        <v>587</v>
      </c>
    </row>
    <row r="31" spans="1:2" x14ac:dyDescent="0.2">
      <c r="A31" s="31" t="s">
        <v>27</v>
      </c>
      <c r="B31" s="32" t="s">
        <v>588</v>
      </c>
    </row>
    <row r="32" spans="1:2" x14ac:dyDescent="0.2">
      <c r="A32" s="31" t="s">
        <v>38</v>
      </c>
      <c r="B32" s="32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1" t="s">
        <v>36</v>
      </c>
      <c r="B35" s="32" t="s">
        <v>31</v>
      </c>
    </row>
    <row r="36" spans="1:2" x14ac:dyDescent="0.2">
      <c r="A36" s="31" t="s">
        <v>37</v>
      </c>
      <c r="B36" s="32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2" t="s">
        <v>28</v>
      </c>
    </row>
    <row r="40" spans="1:2" x14ac:dyDescent="0.2">
      <c r="A40" s="4"/>
      <c r="B40" s="32" t="s">
        <v>517</v>
      </c>
    </row>
    <row r="41" spans="1:2" x14ac:dyDescent="0.2">
      <c r="A41" s="4"/>
      <c r="B41" s="32" t="s">
        <v>549</v>
      </c>
    </row>
    <row r="42" spans="1:2" x14ac:dyDescent="0.2">
      <c r="A42" s="4"/>
      <c r="B42" s="32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  <row r="55" spans="2:5" ht="12.75" x14ac:dyDescent="0.2">
      <c r="B55" s="154" t="s">
        <v>598</v>
      </c>
      <c r="C55" s="192" t="s">
        <v>599</v>
      </c>
      <c r="D55" s="192"/>
      <c r="E55" s="192"/>
    </row>
    <row r="56" spans="2:5" ht="12.75" x14ac:dyDescent="0.2">
      <c r="B56" s="154" t="s">
        <v>600</v>
      </c>
      <c r="C56" s="192" t="s">
        <v>601</v>
      </c>
      <c r="D56" s="192"/>
      <c r="E56" s="192"/>
    </row>
  </sheetData>
  <sheetProtection formatCells="0" formatColumns="0" formatRows="0" autoFilter="0" pivotTables="0"/>
  <mergeCells count="6">
    <mergeCell ref="A1:B1"/>
    <mergeCell ref="A2:B2"/>
    <mergeCell ref="A3:B3"/>
    <mergeCell ref="A4:D4"/>
    <mergeCell ref="C56:E56"/>
    <mergeCell ref="C55:E55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7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view="pageBreakPreview" zoomScaleNormal="100" zoomScaleSheetLayoutView="100" workbookViewId="0">
      <selection sqref="A1:C1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6" customFormat="1" ht="18.95" customHeight="1" x14ac:dyDescent="0.25">
      <c r="A1" s="186" t="s">
        <v>596</v>
      </c>
      <c r="B1" s="186"/>
      <c r="C1" s="186"/>
      <c r="D1" s="10" t="s">
        <v>498</v>
      </c>
      <c r="E1" s="15">
        <v>2025</v>
      </c>
    </row>
    <row r="2" spans="1:5" s="11" customFormat="1" ht="18.95" customHeight="1" x14ac:dyDescent="0.25">
      <c r="A2" s="186" t="s">
        <v>503</v>
      </c>
      <c r="B2" s="186"/>
      <c r="C2" s="186"/>
      <c r="D2" s="10" t="s">
        <v>499</v>
      </c>
      <c r="E2" s="15" t="s">
        <v>501</v>
      </c>
    </row>
    <row r="3" spans="1:5" s="11" customFormat="1" ht="18.95" customHeight="1" x14ac:dyDescent="0.25">
      <c r="A3" s="186" t="s">
        <v>597</v>
      </c>
      <c r="B3" s="186"/>
      <c r="C3" s="186"/>
      <c r="D3" s="10" t="s">
        <v>500</v>
      </c>
      <c r="E3" s="15">
        <v>3</v>
      </c>
    </row>
    <row r="4" spans="1:5" s="11" customFormat="1" ht="18.95" customHeight="1" x14ac:dyDescent="0.25">
      <c r="A4" s="186" t="s">
        <v>516</v>
      </c>
      <c r="B4" s="186"/>
      <c r="C4" s="186"/>
      <c r="D4" s="10"/>
      <c r="E4" s="15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3" t="s">
        <v>553</v>
      </c>
      <c r="B7" s="33"/>
      <c r="C7" s="33"/>
      <c r="D7" s="33"/>
      <c r="E7" s="33"/>
    </row>
    <row r="8" spans="1:5" x14ac:dyDescent="0.2">
      <c r="A8" s="34" t="s">
        <v>86</v>
      </c>
      <c r="B8" s="34" t="s">
        <v>83</v>
      </c>
      <c r="C8" s="34" t="s">
        <v>84</v>
      </c>
      <c r="D8" s="122" t="s">
        <v>276</v>
      </c>
      <c r="E8" s="123" t="s">
        <v>591</v>
      </c>
    </row>
    <row r="9" spans="1:5" x14ac:dyDescent="0.2">
      <c r="A9" s="104">
        <v>4000</v>
      </c>
      <c r="B9" s="103" t="s">
        <v>551</v>
      </c>
      <c r="C9" s="124">
        <f>SUM(C10+C57+C69)</f>
        <v>78016682.520000011</v>
      </c>
      <c r="D9" s="74"/>
      <c r="E9" s="35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4">
        <v>4100</v>
      </c>
      <c r="B10" s="103" t="s">
        <v>223</v>
      </c>
      <c r="C10" s="124">
        <f>SUM(C11+C21+C27+C30+C36+C39+C48)</f>
        <v>306809.93</v>
      </c>
      <c r="D10" s="74"/>
      <c r="E10" s="35"/>
    </row>
    <row r="11" spans="1:5" x14ac:dyDescent="0.2">
      <c r="A11" s="104">
        <v>4110</v>
      </c>
      <c r="B11" s="103" t="s">
        <v>224</v>
      </c>
      <c r="C11" s="124">
        <f>SUM(C12:C20)</f>
        <v>86227</v>
      </c>
      <c r="D11" s="74"/>
      <c r="E11" s="35"/>
    </row>
    <row r="12" spans="1:5" x14ac:dyDescent="0.2">
      <c r="A12" s="36">
        <v>4111</v>
      </c>
      <c r="B12" s="37" t="s">
        <v>225</v>
      </c>
      <c r="C12" s="125">
        <v>0</v>
      </c>
      <c r="D12" s="74"/>
      <c r="E12" s="35"/>
    </row>
    <row r="13" spans="1:5" x14ac:dyDescent="0.2">
      <c r="A13" s="36">
        <v>4112</v>
      </c>
      <c r="B13" s="37" t="s">
        <v>226</v>
      </c>
      <c r="C13" s="125">
        <v>86227</v>
      </c>
      <c r="D13" s="74"/>
      <c r="E13" s="35"/>
    </row>
    <row r="14" spans="1:5" x14ac:dyDescent="0.2">
      <c r="A14" s="36">
        <v>4113</v>
      </c>
      <c r="B14" s="37" t="s">
        <v>227</v>
      </c>
      <c r="C14" s="125">
        <v>0</v>
      </c>
      <c r="D14" s="74"/>
      <c r="E14" s="35"/>
    </row>
    <row r="15" spans="1:5" x14ac:dyDescent="0.2">
      <c r="A15" s="36">
        <v>4114</v>
      </c>
      <c r="B15" s="37" t="s">
        <v>228</v>
      </c>
      <c r="C15" s="125">
        <v>0</v>
      </c>
      <c r="D15" s="74"/>
      <c r="E15" s="35"/>
    </row>
    <row r="16" spans="1:5" x14ac:dyDescent="0.2">
      <c r="A16" s="36">
        <v>4115</v>
      </c>
      <c r="B16" s="37" t="s">
        <v>229</v>
      </c>
      <c r="C16" s="125">
        <v>0</v>
      </c>
      <c r="D16" s="74"/>
      <c r="E16" s="35"/>
    </row>
    <row r="17" spans="1:5" x14ac:dyDescent="0.2">
      <c r="A17" s="36">
        <v>4116</v>
      </c>
      <c r="B17" s="37" t="s">
        <v>230</v>
      </c>
      <c r="C17" s="125">
        <v>0</v>
      </c>
      <c r="D17" s="74"/>
      <c r="E17" s="35"/>
    </row>
    <row r="18" spans="1:5" x14ac:dyDescent="0.2">
      <c r="A18" s="36">
        <v>4117</v>
      </c>
      <c r="B18" s="37" t="s">
        <v>231</v>
      </c>
      <c r="C18" s="125">
        <v>0</v>
      </c>
      <c r="D18" s="74"/>
      <c r="E18" s="35"/>
    </row>
    <row r="19" spans="1:5" ht="22.5" x14ac:dyDescent="0.2">
      <c r="A19" s="36">
        <v>4118</v>
      </c>
      <c r="B19" s="38" t="s">
        <v>409</v>
      </c>
      <c r="C19" s="125">
        <v>0</v>
      </c>
      <c r="D19" s="74"/>
      <c r="E19" s="35"/>
    </row>
    <row r="20" spans="1:5" x14ac:dyDescent="0.2">
      <c r="A20" s="36">
        <v>4119</v>
      </c>
      <c r="B20" s="37" t="s">
        <v>232</v>
      </c>
      <c r="C20" s="125">
        <v>0</v>
      </c>
      <c r="D20" s="74"/>
      <c r="E20" s="35"/>
    </row>
    <row r="21" spans="1:5" x14ac:dyDescent="0.2">
      <c r="A21" s="104">
        <v>4120</v>
      </c>
      <c r="B21" s="103" t="s">
        <v>233</v>
      </c>
      <c r="C21" s="124">
        <f>SUM(C22:C26)</f>
        <v>0</v>
      </c>
      <c r="D21" s="74"/>
      <c r="E21" s="35"/>
    </row>
    <row r="22" spans="1:5" x14ac:dyDescent="0.2">
      <c r="A22" s="36">
        <v>4121</v>
      </c>
      <c r="B22" s="37" t="s">
        <v>234</v>
      </c>
      <c r="C22" s="125">
        <v>0</v>
      </c>
      <c r="D22" s="74"/>
      <c r="E22" s="35"/>
    </row>
    <row r="23" spans="1:5" x14ac:dyDescent="0.2">
      <c r="A23" s="36">
        <v>4122</v>
      </c>
      <c r="B23" s="37" t="s">
        <v>410</v>
      </c>
      <c r="C23" s="125">
        <v>0</v>
      </c>
      <c r="D23" s="74"/>
      <c r="E23" s="35"/>
    </row>
    <row r="24" spans="1:5" x14ac:dyDescent="0.2">
      <c r="A24" s="36">
        <v>4123</v>
      </c>
      <c r="B24" s="37" t="s">
        <v>235</v>
      </c>
      <c r="C24" s="125">
        <v>0</v>
      </c>
      <c r="D24" s="74"/>
      <c r="E24" s="35"/>
    </row>
    <row r="25" spans="1:5" x14ac:dyDescent="0.2">
      <c r="A25" s="36">
        <v>4124</v>
      </c>
      <c r="B25" s="37" t="s">
        <v>236</v>
      </c>
      <c r="C25" s="125">
        <v>0</v>
      </c>
      <c r="D25" s="74"/>
      <c r="E25" s="35"/>
    </row>
    <row r="26" spans="1:5" x14ac:dyDescent="0.2">
      <c r="A26" s="36">
        <v>4129</v>
      </c>
      <c r="B26" s="37" t="s">
        <v>237</v>
      </c>
      <c r="C26" s="125">
        <v>0</v>
      </c>
      <c r="D26" s="74"/>
      <c r="E26" s="35"/>
    </row>
    <row r="27" spans="1:5" x14ac:dyDescent="0.2">
      <c r="A27" s="104">
        <v>4130</v>
      </c>
      <c r="B27" s="103" t="s">
        <v>238</v>
      </c>
      <c r="C27" s="124">
        <f>SUM(C28:C29)</f>
        <v>0</v>
      </c>
      <c r="D27" s="74"/>
      <c r="E27" s="35"/>
    </row>
    <row r="28" spans="1:5" x14ac:dyDescent="0.2">
      <c r="A28" s="36">
        <v>4131</v>
      </c>
      <c r="B28" s="37" t="s">
        <v>239</v>
      </c>
      <c r="C28" s="125">
        <v>0</v>
      </c>
      <c r="D28" s="74"/>
      <c r="E28" s="35"/>
    </row>
    <row r="29" spans="1:5" ht="22.5" x14ac:dyDescent="0.2">
      <c r="A29" s="36">
        <v>4132</v>
      </c>
      <c r="B29" s="38" t="s">
        <v>411</v>
      </c>
      <c r="C29" s="125">
        <v>0</v>
      </c>
      <c r="D29" s="74"/>
      <c r="E29" s="35"/>
    </row>
    <row r="30" spans="1:5" x14ac:dyDescent="0.2">
      <c r="A30" s="104">
        <v>4140</v>
      </c>
      <c r="B30" s="103" t="s">
        <v>240</v>
      </c>
      <c r="C30" s="124">
        <f>SUM(C31:C35)</f>
        <v>30580.65</v>
      </c>
      <c r="D30" s="74"/>
      <c r="E30" s="35"/>
    </row>
    <row r="31" spans="1:5" x14ac:dyDescent="0.2">
      <c r="A31" s="36">
        <v>4141</v>
      </c>
      <c r="B31" s="37" t="s">
        <v>241</v>
      </c>
      <c r="C31" s="125">
        <v>600</v>
      </c>
      <c r="D31" s="74"/>
      <c r="E31" s="35"/>
    </row>
    <row r="32" spans="1:5" x14ac:dyDescent="0.2">
      <c r="A32" s="36">
        <v>4143</v>
      </c>
      <c r="B32" s="37" t="s">
        <v>242</v>
      </c>
      <c r="C32" s="125">
        <v>29980.65</v>
      </c>
      <c r="D32" s="74"/>
      <c r="E32" s="35"/>
    </row>
    <row r="33" spans="1:5" x14ac:dyDescent="0.2">
      <c r="A33" s="36">
        <v>4144</v>
      </c>
      <c r="B33" s="37" t="s">
        <v>243</v>
      </c>
      <c r="C33" s="125">
        <v>0</v>
      </c>
      <c r="D33" s="74"/>
      <c r="E33" s="35"/>
    </row>
    <row r="34" spans="1:5" ht="22.5" x14ac:dyDescent="0.2">
      <c r="A34" s="36">
        <v>4145</v>
      </c>
      <c r="B34" s="38" t="s">
        <v>412</v>
      </c>
      <c r="C34" s="125">
        <v>0</v>
      </c>
      <c r="D34" s="74"/>
      <c r="E34" s="35"/>
    </row>
    <row r="35" spans="1:5" x14ac:dyDescent="0.2">
      <c r="A35" s="36">
        <v>4149</v>
      </c>
      <c r="B35" s="37" t="s">
        <v>244</v>
      </c>
      <c r="C35" s="125">
        <v>0</v>
      </c>
      <c r="D35" s="74"/>
      <c r="E35" s="35"/>
    </row>
    <row r="36" spans="1:5" x14ac:dyDescent="0.2">
      <c r="A36" s="104">
        <v>4150</v>
      </c>
      <c r="B36" s="103" t="s">
        <v>413</v>
      </c>
      <c r="C36" s="124">
        <f>SUM(C37:C38)</f>
        <v>-151675.21</v>
      </c>
      <c r="D36" s="74"/>
      <c r="E36" s="35"/>
    </row>
    <row r="37" spans="1:5" x14ac:dyDescent="0.2">
      <c r="A37" s="36">
        <v>4151</v>
      </c>
      <c r="B37" s="37" t="s">
        <v>413</v>
      </c>
      <c r="C37" s="125">
        <v>-151675.21</v>
      </c>
      <c r="D37" s="74"/>
      <c r="E37" s="35"/>
    </row>
    <row r="38" spans="1:5" ht="22.5" x14ac:dyDescent="0.2">
      <c r="A38" s="36">
        <v>4154</v>
      </c>
      <c r="B38" s="38" t="s">
        <v>414</v>
      </c>
      <c r="C38" s="125">
        <v>0</v>
      </c>
      <c r="D38" s="74"/>
      <c r="E38" s="35"/>
    </row>
    <row r="39" spans="1:5" x14ac:dyDescent="0.2">
      <c r="A39" s="104">
        <v>4160</v>
      </c>
      <c r="B39" s="103" t="s">
        <v>415</v>
      </c>
      <c r="C39" s="124">
        <f>SUM(C40:C47)</f>
        <v>341677.49</v>
      </c>
      <c r="D39" s="74"/>
      <c r="E39" s="35"/>
    </row>
    <row r="40" spans="1:5" x14ac:dyDescent="0.2">
      <c r="A40" s="36">
        <v>4161</v>
      </c>
      <c r="B40" s="37" t="s">
        <v>245</v>
      </c>
      <c r="C40" s="125">
        <v>0</v>
      </c>
      <c r="D40" s="74"/>
      <c r="E40" s="35"/>
    </row>
    <row r="41" spans="1:5" x14ac:dyDescent="0.2">
      <c r="A41" s="36">
        <v>4162</v>
      </c>
      <c r="B41" s="37" t="s">
        <v>246</v>
      </c>
      <c r="C41" s="125">
        <v>0</v>
      </c>
      <c r="D41" s="74"/>
      <c r="E41" s="35"/>
    </row>
    <row r="42" spans="1:5" x14ac:dyDescent="0.2">
      <c r="A42" s="36">
        <v>4163</v>
      </c>
      <c r="B42" s="37" t="s">
        <v>247</v>
      </c>
      <c r="C42" s="125">
        <v>0</v>
      </c>
      <c r="D42" s="74"/>
      <c r="E42" s="35"/>
    </row>
    <row r="43" spans="1:5" x14ac:dyDescent="0.2">
      <c r="A43" s="36">
        <v>4164</v>
      </c>
      <c r="B43" s="37" t="s">
        <v>248</v>
      </c>
      <c r="C43" s="125">
        <v>283677.49</v>
      </c>
      <c r="D43" s="74"/>
      <c r="E43" s="35"/>
    </row>
    <row r="44" spans="1:5" x14ac:dyDescent="0.2">
      <c r="A44" s="36">
        <v>4165</v>
      </c>
      <c r="B44" s="37" t="s">
        <v>249</v>
      </c>
      <c r="C44" s="125">
        <v>0</v>
      </c>
      <c r="D44" s="74"/>
      <c r="E44" s="35"/>
    </row>
    <row r="45" spans="1:5" ht="22.5" x14ac:dyDescent="0.2">
      <c r="A45" s="36">
        <v>4166</v>
      </c>
      <c r="B45" s="38" t="s">
        <v>416</v>
      </c>
      <c r="C45" s="125">
        <v>0</v>
      </c>
      <c r="D45" s="74"/>
      <c r="E45" s="35"/>
    </row>
    <row r="46" spans="1:5" x14ac:dyDescent="0.2">
      <c r="A46" s="36">
        <v>4168</v>
      </c>
      <c r="B46" s="37" t="s">
        <v>250</v>
      </c>
      <c r="C46" s="125">
        <v>0</v>
      </c>
      <c r="D46" s="74"/>
      <c r="E46" s="35"/>
    </row>
    <row r="47" spans="1:5" x14ac:dyDescent="0.2">
      <c r="A47" s="36">
        <v>4169</v>
      </c>
      <c r="B47" s="37" t="s">
        <v>251</v>
      </c>
      <c r="C47" s="125">
        <v>58000</v>
      </c>
      <c r="D47" s="74"/>
      <c r="E47" s="35"/>
    </row>
    <row r="48" spans="1:5" x14ac:dyDescent="0.2">
      <c r="A48" s="104">
        <v>4170</v>
      </c>
      <c r="B48" s="103" t="s">
        <v>493</v>
      </c>
      <c r="C48" s="124">
        <f>SUM(C49:C56)</f>
        <v>0</v>
      </c>
      <c r="D48" s="74"/>
      <c r="E48" s="35"/>
    </row>
    <row r="49" spans="1:5" x14ac:dyDescent="0.2">
      <c r="A49" s="36">
        <v>4171</v>
      </c>
      <c r="B49" s="37" t="s">
        <v>417</v>
      </c>
      <c r="C49" s="125">
        <v>0</v>
      </c>
      <c r="D49" s="74"/>
      <c r="E49" s="35"/>
    </row>
    <row r="50" spans="1:5" x14ac:dyDescent="0.2">
      <c r="A50" s="36">
        <v>4172</v>
      </c>
      <c r="B50" s="37" t="s">
        <v>418</v>
      </c>
      <c r="C50" s="125">
        <v>0</v>
      </c>
      <c r="D50" s="74"/>
      <c r="E50" s="35"/>
    </row>
    <row r="51" spans="1:5" ht="22.5" x14ac:dyDescent="0.2">
      <c r="A51" s="36">
        <v>4173</v>
      </c>
      <c r="B51" s="38" t="s">
        <v>419</v>
      </c>
      <c r="C51" s="125">
        <v>0</v>
      </c>
      <c r="D51" s="74"/>
      <c r="E51" s="35"/>
    </row>
    <row r="52" spans="1:5" ht="22.5" x14ac:dyDescent="0.2">
      <c r="A52" s="36">
        <v>4174</v>
      </c>
      <c r="B52" s="38" t="s">
        <v>420</v>
      </c>
      <c r="C52" s="125">
        <v>0</v>
      </c>
      <c r="D52" s="74"/>
      <c r="E52" s="35"/>
    </row>
    <row r="53" spans="1:5" ht="22.5" x14ac:dyDescent="0.2">
      <c r="A53" s="36">
        <v>4175</v>
      </c>
      <c r="B53" s="38" t="s">
        <v>421</v>
      </c>
      <c r="C53" s="125">
        <v>0</v>
      </c>
      <c r="D53" s="74"/>
      <c r="E53" s="35"/>
    </row>
    <row r="54" spans="1:5" ht="22.5" x14ac:dyDescent="0.2">
      <c r="A54" s="36">
        <v>4176</v>
      </c>
      <c r="B54" s="38" t="s">
        <v>422</v>
      </c>
      <c r="C54" s="125">
        <v>0</v>
      </c>
      <c r="D54" s="74"/>
      <c r="E54" s="35"/>
    </row>
    <row r="55" spans="1:5" ht="22.5" x14ac:dyDescent="0.2">
      <c r="A55" s="36">
        <v>4177</v>
      </c>
      <c r="B55" s="38" t="s">
        <v>423</v>
      </c>
      <c r="C55" s="125">
        <v>0</v>
      </c>
      <c r="D55" s="74"/>
      <c r="E55" s="35"/>
    </row>
    <row r="56" spans="1:5" ht="22.5" x14ac:dyDescent="0.2">
      <c r="A56" s="36">
        <v>4178</v>
      </c>
      <c r="B56" s="38" t="s">
        <v>424</v>
      </c>
      <c r="C56" s="125">
        <v>0</v>
      </c>
      <c r="D56" s="74"/>
      <c r="E56" s="35"/>
    </row>
    <row r="57" spans="1:5" ht="33.75" x14ac:dyDescent="0.2">
      <c r="A57" s="104">
        <v>4200</v>
      </c>
      <c r="B57" s="105" t="s">
        <v>425</v>
      </c>
      <c r="C57" s="124">
        <f>+C58+C64</f>
        <v>77709872.590000004</v>
      </c>
      <c r="D57" s="74"/>
      <c r="E57" s="35"/>
    </row>
    <row r="58" spans="1:5" ht="22.5" x14ac:dyDescent="0.2">
      <c r="A58" s="104">
        <v>4210</v>
      </c>
      <c r="B58" s="105" t="s">
        <v>426</v>
      </c>
      <c r="C58" s="124">
        <f>SUM(C59:C63)</f>
        <v>69600271.960000008</v>
      </c>
      <c r="D58" s="74"/>
      <c r="E58" s="35"/>
    </row>
    <row r="59" spans="1:5" x14ac:dyDescent="0.2">
      <c r="A59" s="36">
        <v>4211</v>
      </c>
      <c r="B59" s="37" t="s">
        <v>252</v>
      </c>
      <c r="C59" s="125">
        <v>50099321.960000001</v>
      </c>
      <c r="D59" s="74"/>
      <c r="E59" s="35"/>
    </row>
    <row r="60" spans="1:5" x14ac:dyDescent="0.2">
      <c r="A60" s="36">
        <v>4212</v>
      </c>
      <c r="B60" s="37" t="s">
        <v>253</v>
      </c>
      <c r="C60" s="125">
        <v>19027193</v>
      </c>
      <c r="D60" s="74"/>
      <c r="E60" s="35"/>
    </row>
    <row r="61" spans="1:5" x14ac:dyDescent="0.2">
      <c r="A61" s="36">
        <v>4213</v>
      </c>
      <c r="B61" s="37" t="s">
        <v>254</v>
      </c>
      <c r="C61" s="125">
        <v>0</v>
      </c>
      <c r="D61" s="74"/>
      <c r="E61" s="35"/>
    </row>
    <row r="62" spans="1:5" x14ac:dyDescent="0.2">
      <c r="A62" s="36">
        <v>4214</v>
      </c>
      <c r="B62" s="37" t="s">
        <v>427</v>
      </c>
      <c r="C62" s="125">
        <v>473757</v>
      </c>
      <c r="D62" s="74"/>
      <c r="E62" s="35"/>
    </row>
    <row r="63" spans="1:5" x14ac:dyDescent="0.2">
      <c r="A63" s="36">
        <v>4215</v>
      </c>
      <c r="B63" s="37" t="s">
        <v>428</v>
      </c>
      <c r="C63" s="125">
        <v>0</v>
      </c>
      <c r="D63" s="74"/>
      <c r="E63" s="35"/>
    </row>
    <row r="64" spans="1:5" x14ac:dyDescent="0.2">
      <c r="A64" s="104">
        <v>4220</v>
      </c>
      <c r="B64" s="103" t="s">
        <v>255</v>
      </c>
      <c r="C64" s="124">
        <f>SUM(C65:C68)</f>
        <v>8109600.6299999999</v>
      </c>
      <c r="D64" s="74"/>
      <c r="E64" s="35"/>
    </row>
    <row r="65" spans="1:5" x14ac:dyDescent="0.2">
      <c r="A65" s="36">
        <v>4221</v>
      </c>
      <c r="B65" s="37" t="s">
        <v>256</v>
      </c>
      <c r="C65" s="125">
        <v>8109600.6299999999</v>
      </c>
      <c r="D65" s="74"/>
      <c r="E65" s="35"/>
    </row>
    <row r="66" spans="1:5" x14ac:dyDescent="0.2">
      <c r="A66" s="36">
        <v>4223</v>
      </c>
      <c r="B66" s="37" t="s">
        <v>257</v>
      </c>
      <c r="C66" s="125">
        <v>0</v>
      </c>
      <c r="D66" s="74"/>
      <c r="E66" s="35"/>
    </row>
    <row r="67" spans="1:5" x14ac:dyDescent="0.2">
      <c r="A67" s="36">
        <v>4225</v>
      </c>
      <c r="B67" s="37" t="s">
        <v>259</v>
      </c>
      <c r="C67" s="125">
        <v>0</v>
      </c>
      <c r="D67" s="74"/>
      <c r="E67" s="35"/>
    </row>
    <row r="68" spans="1:5" x14ac:dyDescent="0.2">
      <c r="A68" s="36">
        <v>4227</v>
      </c>
      <c r="B68" s="37" t="s">
        <v>429</v>
      </c>
      <c r="C68" s="125">
        <v>0</v>
      </c>
      <c r="D68" s="74"/>
      <c r="E68" s="35"/>
    </row>
    <row r="69" spans="1:5" x14ac:dyDescent="0.2">
      <c r="A69" s="106">
        <v>4300</v>
      </c>
      <c r="B69" s="103" t="s">
        <v>260</v>
      </c>
      <c r="C69" s="124">
        <f>C70+C73+C79+C81+C83</f>
        <v>0</v>
      </c>
      <c r="D69" s="37"/>
      <c r="E69" s="37"/>
    </row>
    <row r="70" spans="1:5" x14ac:dyDescent="0.2">
      <c r="A70" s="106">
        <v>4310</v>
      </c>
      <c r="B70" s="103" t="s">
        <v>261</v>
      </c>
      <c r="C70" s="124">
        <f>SUM(C71:C72)</f>
        <v>0</v>
      </c>
      <c r="D70" s="37"/>
      <c r="E70" s="37"/>
    </row>
    <row r="71" spans="1:5" x14ac:dyDescent="0.2">
      <c r="A71" s="39">
        <v>4311</v>
      </c>
      <c r="B71" s="37" t="s">
        <v>430</v>
      </c>
      <c r="C71" s="125">
        <v>0</v>
      </c>
      <c r="D71" s="37"/>
      <c r="E71" s="37"/>
    </row>
    <row r="72" spans="1:5" x14ac:dyDescent="0.2">
      <c r="A72" s="39">
        <v>4319</v>
      </c>
      <c r="B72" s="37" t="s">
        <v>262</v>
      </c>
      <c r="C72" s="125">
        <v>0</v>
      </c>
      <c r="D72" s="37"/>
      <c r="E72" s="37"/>
    </row>
    <row r="73" spans="1:5" x14ac:dyDescent="0.2">
      <c r="A73" s="106">
        <v>4320</v>
      </c>
      <c r="B73" s="103" t="s">
        <v>263</v>
      </c>
      <c r="C73" s="124">
        <f>SUM(C74:C78)</f>
        <v>0</v>
      </c>
      <c r="D73" s="37"/>
      <c r="E73" s="37"/>
    </row>
    <row r="74" spans="1:5" x14ac:dyDescent="0.2">
      <c r="A74" s="39">
        <v>4321</v>
      </c>
      <c r="B74" s="37" t="s">
        <v>264</v>
      </c>
      <c r="C74" s="125">
        <v>0</v>
      </c>
      <c r="D74" s="37"/>
      <c r="E74" s="37"/>
    </row>
    <row r="75" spans="1:5" x14ac:dyDescent="0.2">
      <c r="A75" s="39">
        <v>4322</v>
      </c>
      <c r="B75" s="37" t="s">
        <v>265</v>
      </c>
      <c r="C75" s="125">
        <v>0</v>
      </c>
      <c r="D75" s="37"/>
      <c r="E75" s="37"/>
    </row>
    <row r="76" spans="1:5" x14ac:dyDescent="0.2">
      <c r="A76" s="39">
        <v>4323</v>
      </c>
      <c r="B76" s="37" t="s">
        <v>266</v>
      </c>
      <c r="C76" s="125">
        <v>0</v>
      </c>
      <c r="D76" s="37"/>
      <c r="E76" s="37"/>
    </row>
    <row r="77" spans="1:5" x14ac:dyDescent="0.2">
      <c r="A77" s="39">
        <v>4324</v>
      </c>
      <c r="B77" s="37" t="s">
        <v>267</v>
      </c>
      <c r="C77" s="125">
        <v>0</v>
      </c>
      <c r="D77" s="37"/>
      <c r="E77" s="37"/>
    </row>
    <row r="78" spans="1:5" x14ac:dyDescent="0.2">
      <c r="A78" s="39">
        <v>4325</v>
      </c>
      <c r="B78" s="37" t="s">
        <v>268</v>
      </c>
      <c r="C78" s="125">
        <v>0</v>
      </c>
      <c r="D78" s="37"/>
      <c r="E78" s="37"/>
    </row>
    <row r="79" spans="1:5" x14ac:dyDescent="0.2">
      <c r="A79" s="106">
        <v>4330</v>
      </c>
      <c r="B79" s="103" t="s">
        <v>269</v>
      </c>
      <c r="C79" s="124">
        <f>SUM(C80)</f>
        <v>0</v>
      </c>
      <c r="D79" s="37"/>
      <c r="E79" s="37"/>
    </row>
    <row r="80" spans="1:5" x14ac:dyDescent="0.2">
      <c r="A80" s="39">
        <v>4331</v>
      </c>
      <c r="B80" s="37" t="s">
        <v>269</v>
      </c>
      <c r="C80" s="125">
        <v>0</v>
      </c>
      <c r="D80" s="37"/>
      <c r="E80" s="37"/>
    </row>
    <row r="81" spans="1:5" x14ac:dyDescent="0.2">
      <c r="A81" s="106">
        <v>4340</v>
      </c>
      <c r="B81" s="103" t="s">
        <v>270</v>
      </c>
      <c r="C81" s="124">
        <f>SUM(C82)</f>
        <v>0</v>
      </c>
      <c r="D81" s="37"/>
      <c r="E81" s="37"/>
    </row>
    <row r="82" spans="1:5" x14ac:dyDescent="0.2">
      <c r="A82" s="39">
        <v>4341</v>
      </c>
      <c r="B82" s="37" t="s">
        <v>270</v>
      </c>
      <c r="C82" s="125">
        <v>0</v>
      </c>
      <c r="D82" s="37"/>
      <c r="E82" s="37"/>
    </row>
    <row r="83" spans="1:5" x14ac:dyDescent="0.2">
      <c r="A83" s="106">
        <v>4390</v>
      </c>
      <c r="B83" s="103" t="s">
        <v>271</v>
      </c>
      <c r="C83" s="124">
        <f>SUM(C84:C90)</f>
        <v>0</v>
      </c>
      <c r="D83" s="37"/>
      <c r="E83" s="37"/>
    </row>
    <row r="84" spans="1:5" x14ac:dyDescent="0.2">
      <c r="A84" s="39">
        <v>4392</v>
      </c>
      <c r="B84" s="37" t="s">
        <v>272</v>
      </c>
      <c r="C84" s="125">
        <v>0</v>
      </c>
      <c r="D84" s="37"/>
      <c r="E84" s="37"/>
    </row>
    <row r="85" spans="1:5" x14ac:dyDescent="0.2">
      <c r="A85" s="39">
        <v>4393</v>
      </c>
      <c r="B85" s="37" t="s">
        <v>431</v>
      </c>
      <c r="C85" s="125">
        <v>0</v>
      </c>
      <c r="D85" s="37"/>
      <c r="E85" s="37"/>
    </row>
    <row r="86" spans="1:5" x14ac:dyDescent="0.2">
      <c r="A86" s="39">
        <v>4394</v>
      </c>
      <c r="B86" s="37" t="s">
        <v>273</v>
      </c>
      <c r="C86" s="125">
        <v>0</v>
      </c>
      <c r="D86" s="37"/>
      <c r="E86" s="37"/>
    </row>
    <row r="87" spans="1:5" x14ac:dyDescent="0.2">
      <c r="A87" s="39">
        <v>4395</v>
      </c>
      <c r="B87" s="37" t="s">
        <v>274</v>
      </c>
      <c r="C87" s="125">
        <v>0</v>
      </c>
      <c r="D87" s="37"/>
      <c r="E87" s="37"/>
    </row>
    <row r="88" spans="1:5" x14ac:dyDescent="0.2">
      <c r="A88" s="39">
        <v>4396</v>
      </c>
      <c r="B88" s="37" t="s">
        <v>275</v>
      </c>
      <c r="C88" s="125">
        <v>0</v>
      </c>
      <c r="D88" s="37"/>
      <c r="E88" s="37"/>
    </row>
    <row r="89" spans="1:5" x14ac:dyDescent="0.2">
      <c r="A89" s="39">
        <v>4397</v>
      </c>
      <c r="B89" s="37" t="s">
        <v>432</v>
      </c>
      <c r="C89" s="125">
        <v>0</v>
      </c>
      <c r="D89" s="37"/>
      <c r="E89" s="37"/>
    </row>
    <row r="90" spans="1:5" x14ac:dyDescent="0.2">
      <c r="A90" s="39">
        <v>4399</v>
      </c>
      <c r="B90" s="37" t="s">
        <v>271</v>
      </c>
      <c r="C90" s="125">
        <v>0</v>
      </c>
      <c r="D90" s="37"/>
      <c r="E90" s="37"/>
    </row>
    <row r="91" spans="1:5" x14ac:dyDescent="0.2">
      <c r="A91" s="35"/>
      <c r="B91" s="35"/>
      <c r="C91" s="126"/>
      <c r="D91" s="35"/>
      <c r="E91" s="35"/>
    </row>
    <row r="92" spans="1:5" x14ac:dyDescent="0.2">
      <c r="A92" s="33" t="s">
        <v>552</v>
      </c>
      <c r="B92" s="33"/>
      <c r="C92" s="33"/>
      <c r="D92" s="33"/>
      <c r="E92" s="33"/>
    </row>
    <row r="93" spans="1:5" x14ac:dyDescent="0.2">
      <c r="A93" s="34" t="s">
        <v>86</v>
      </c>
      <c r="B93" s="34" t="s">
        <v>83</v>
      </c>
      <c r="C93" s="34" t="s">
        <v>84</v>
      </c>
      <c r="D93" s="34" t="s">
        <v>276</v>
      </c>
      <c r="E93" s="34" t="s">
        <v>591</v>
      </c>
    </row>
    <row r="94" spans="1:5" x14ac:dyDescent="0.2">
      <c r="A94" s="106">
        <v>5000</v>
      </c>
      <c r="B94" s="103" t="s">
        <v>277</v>
      </c>
      <c r="C94" s="124">
        <f>C95+C123+C156+C166+C181+C210</f>
        <v>39280234.490000002</v>
      </c>
      <c r="D94" s="107">
        <v>1</v>
      </c>
      <c r="E94" s="37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06">
        <v>5100</v>
      </c>
      <c r="B95" s="103" t="s">
        <v>278</v>
      </c>
      <c r="C95" s="124">
        <f>C96+C103+C113</f>
        <v>27012991.060000002</v>
      </c>
      <c r="D95" s="107">
        <f>C95/$C$94</f>
        <v>0.68769933302910891</v>
      </c>
      <c r="E95" s="37"/>
    </row>
    <row r="96" spans="1:5" x14ac:dyDescent="0.2">
      <c r="A96" s="106">
        <v>5110</v>
      </c>
      <c r="B96" s="103" t="s">
        <v>279</v>
      </c>
      <c r="C96" s="124">
        <f>SUM(C97:C102)</f>
        <v>11677884.02</v>
      </c>
      <c r="D96" s="107">
        <f t="shared" ref="D96:D159" si="0">C96/$C$94</f>
        <v>0.29729669824076449</v>
      </c>
      <c r="E96" s="37"/>
    </row>
    <row r="97" spans="1:5" x14ac:dyDescent="0.2">
      <c r="A97" s="39">
        <v>5111</v>
      </c>
      <c r="B97" s="37" t="s">
        <v>280</v>
      </c>
      <c r="C97" s="125">
        <v>10373446.189999999</v>
      </c>
      <c r="D97" s="40">
        <f t="shared" si="0"/>
        <v>0.26408819409265188</v>
      </c>
      <c r="E97" s="37"/>
    </row>
    <row r="98" spans="1:5" x14ac:dyDescent="0.2">
      <c r="A98" s="39">
        <v>5112</v>
      </c>
      <c r="B98" s="37" t="s">
        <v>281</v>
      </c>
      <c r="C98" s="125">
        <v>617766.68999999994</v>
      </c>
      <c r="D98" s="40">
        <f t="shared" si="0"/>
        <v>1.5727164005532389E-2</v>
      </c>
      <c r="E98" s="37"/>
    </row>
    <row r="99" spans="1:5" x14ac:dyDescent="0.2">
      <c r="A99" s="39">
        <v>5113</v>
      </c>
      <c r="B99" s="37" t="s">
        <v>282</v>
      </c>
      <c r="C99" s="125">
        <v>225792</v>
      </c>
      <c r="D99" s="40">
        <f t="shared" si="0"/>
        <v>5.7482345238413059E-3</v>
      </c>
      <c r="E99" s="37"/>
    </row>
    <row r="100" spans="1:5" x14ac:dyDescent="0.2">
      <c r="A100" s="39">
        <v>5114</v>
      </c>
      <c r="B100" s="37" t="s">
        <v>283</v>
      </c>
      <c r="C100" s="125">
        <v>0</v>
      </c>
      <c r="D100" s="40">
        <f t="shared" si="0"/>
        <v>0</v>
      </c>
      <c r="E100" s="37"/>
    </row>
    <row r="101" spans="1:5" x14ac:dyDescent="0.2">
      <c r="A101" s="39">
        <v>5115</v>
      </c>
      <c r="B101" s="37" t="s">
        <v>284</v>
      </c>
      <c r="C101" s="125">
        <v>460879.14</v>
      </c>
      <c r="D101" s="40">
        <f t="shared" si="0"/>
        <v>1.1733105618738885E-2</v>
      </c>
      <c r="E101" s="37"/>
    </row>
    <row r="102" spans="1:5" x14ac:dyDescent="0.2">
      <c r="A102" s="39">
        <v>5116</v>
      </c>
      <c r="B102" s="37" t="s">
        <v>285</v>
      </c>
      <c r="C102" s="125">
        <v>0</v>
      </c>
      <c r="D102" s="40">
        <f t="shared" si="0"/>
        <v>0</v>
      </c>
      <c r="E102" s="37"/>
    </row>
    <row r="103" spans="1:5" x14ac:dyDescent="0.2">
      <c r="A103" s="106">
        <v>5120</v>
      </c>
      <c r="B103" s="103" t="s">
        <v>286</v>
      </c>
      <c r="C103" s="124">
        <f>SUM(C104:C112)</f>
        <v>7507569.71</v>
      </c>
      <c r="D103" s="107">
        <f t="shared" si="0"/>
        <v>0.1911284341215245</v>
      </c>
      <c r="E103" s="37"/>
    </row>
    <row r="104" spans="1:5" x14ac:dyDescent="0.2">
      <c r="A104" s="39">
        <v>5121</v>
      </c>
      <c r="B104" s="37" t="s">
        <v>287</v>
      </c>
      <c r="C104" s="125">
        <v>423995.94</v>
      </c>
      <c r="D104" s="40">
        <f t="shared" si="0"/>
        <v>1.0794129554087598E-2</v>
      </c>
      <c r="E104" s="37"/>
    </row>
    <row r="105" spans="1:5" x14ac:dyDescent="0.2">
      <c r="A105" s="39">
        <v>5122</v>
      </c>
      <c r="B105" s="37" t="s">
        <v>288</v>
      </c>
      <c r="C105" s="125">
        <v>367538.99</v>
      </c>
      <c r="D105" s="40">
        <f t="shared" si="0"/>
        <v>9.3568430731636384E-3</v>
      </c>
      <c r="E105" s="37"/>
    </row>
    <row r="106" spans="1:5" x14ac:dyDescent="0.2">
      <c r="A106" s="39">
        <v>5123</v>
      </c>
      <c r="B106" s="37" t="s">
        <v>289</v>
      </c>
      <c r="C106" s="125">
        <v>0</v>
      </c>
      <c r="D106" s="40">
        <f t="shared" si="0"/>
        <v>0</v>
      </c>
      <c r="E106" s="37"/>
    </row>
    <row r="107" spans="1:5" x14ac:dyDescent="0.2">
      <c r="A107" s="39">
        <v>5124</v>
      </c>
      <c r="B107" s="37" t="s">
        <v>290</v>
      </c>
      <c r="C107" s="125">
        <v>179571.9</v>
      </c>
      <c r="D107" s="40">
        <f t="shared" si="0"/>
        <v>4.5715587580241043E-3</v>
      </c>
      <c r="E107" s="37"/>
    </row>
    <row r="108" spans="1:5" x14ac:dyDescent="0.2">
      <c r="A108" s="39">
        <v>5125</v>
      </c>
      <c r="B108" s="37" t="s">
        <v>291</v>
      </c>
      <c r="C108" s="125">
        <v>5991.49</v>
      </c>
      <c r="D108" s="40">
        <f t="shared" si="0"/>
        <v>1.5253193056994908E-4</v>
      </c>
      <c r="E108" s="37"/>
    </row>
    <row r="109" spans="1:5" x14ac:dyDescent="0.2">
      <c r="A109" s="39">
        <v>5126</v>
      </c>
      <c r="B109" s="37" t="s">
        <v>292</v>
      </c>
      <c r="C109" s="125">
        <v>5155557.84</v>
      </c>
      <c r="D109" s="40">
        <f t="shared" si="0"/>
        <v>0.13125068897723882</v>
      </c>
      <c r="E109" s="37"/>
    </row>
    <row r="110" spans="1:5" x14ac:dyDescent="0.2">
      <c r="A110" s="39">
        <v>5127</v>
      </c>
      <c r="B110" s="37" t="s">
        <v>293</v>
      </c>
      <c r="C110" s="125">
        <v>137725.57999999999</v>
      </c>
      <c r="D110" s="40">
        <f t="shared" si="0"/>
        <v>3.5062311054956225E-3</v>
      </c>
      <c r="E110" s="37"/>
    </row>
    <row r="111" spans="1:5" x14ac:dyDescent="0.2">
      <c r="A111" s="39">
        <v>5128</v>
      </c>
      <c r="B111" s="37" t="s">
        <v>294</v>
      </c>
      <c r="C111" s="125">
        <v>0</v>
      </c>
      <c r="D111" s="40">
        <f t="shared" si="0"/>
        <v>0</v>
      </c>
      <c r="E111" s="37"/>
    </row>
    <row r="112" spans="1:5" x14ac:dyDescent="0.2">
      <c r="A112" s="39">
        <v>5129</v>
      </c>
      <c r="B112" s="37" t="s">
        <v>295</v>
      </c>
      <c r="C112" s="125">
        <v>1237187.97</v>
      </c>
      <c r="D112" s="40">
        <f t="shared" si="0"/>
        <v>3.1496450722944755E-2</v>
      </c>
      <c r="E112" s="37"/>
    </row>
    <row r="113" spans="1:5" x14ac:dyDescent="0.2">
      <c r="A113" s="106">
        <v>5130</v>
      </c>
      <c r="B113" s="103" t="s">
        <v>296</v>
      </c>
      <c r="C113" s="124">
        <f>SUM(C114:C122)</f>
        <v>7827537.3300000001</v>
      </c>
      <c r="D113" s="107">
        <f t="shared" si="0"/>
        <v>0.19927420066681989</v>
      </c>
      <c r="E113" s="37"/>
    </row>
    <row r="114" spans="1:5" x14ac:dyDescent="0.2">
      <c r="A114" s="39">
        <v>5131</v>
      </c>
      <c r="B114" s="37" t="s">
        <v>297</v>
      </c>
      <c r="C114" s="125">
        <v>1349800.26</v>
      </c>
      <c r="D114" s="40">
        <f t="shared" si="0"/>
        <v>3.4363345268308754E-2</v>
      </c>
      <c r="E114" s="37"/>
    </row>
    <row r="115" spans="1:5" x14ac:dyDescent="0.2">
      <c r="A115" s="39">
        <v>5132</v>
      </c>
      <c r="B115" s="37" t="s">
        <v>298</v>
      </c>
      <c r="C115" s="125">
        <v>82418</v>
      </c>
      <c r="D115" s="40">
        <f t="shared" si="0"/>
        <v>2.0982053969403379E-3</v>
      </c>
      <c r="E115" s="37"/>
    </row>
    <row r="116" spans="1:5" x14ac:dyDescent="0.2">
      <c r="A116" s="39">
        <v>5133</v>
      </c>
      <c r="B116" s="37" t="s">
        <v>299</v>
      </c>
      <c r="C116" s="125">
        <v>218346.13</v>
      </c>
      <c r="D116" s="40">
        <f t="shared" si="0"/>
        <v>5.5586768468906863E-3</v>
      </c>
      <c r="E116" s="37"/>
    </row>
    <row r="117" spans="1:5" x14ac:dyDescent="0.2">
      <c r="A117" s="39">
        <v>5134</v>
      </c>
      <c r="B117" s="37" t="s">
        <v>300</v>
      </c>
      <c r="C117" s="125">
        <v>198980.76</v>
      </c>
      <c r="D117" s="40">
        <f t="shared" si="0"/>
        <v>5.0656713887656836E-3</v>
      </c>
      <c r="E117" s="37"/>
    </row>
    <row r="118" spans="1:5" x14ac:dyDescent="0.2">
      <c r="A118" s="39">
        <v>5135</v>
      </c>
      <c r="B118" s="37" t="s">
        <v>301</v>
      </c>
      <c r="C118" s="125">
        <v>984955.02</v>
      </c>
      <c r="D118" s="40">
        <f t="shared" si="0"/>
        <v>2.5075079942579029E-2</v>
      </c>
      <c r="E118" s="37"/>
    </row>
    <row r="119" spans="1:5" x14ac:dyDescent="0.2">
      <c r="A119" s="39">
        <v>5136</v>
      </c>
      <c r="B119" s="37" t="s">
        <v>302</v>
      </c>
      <c r="C119" s="125">
        <v>114399.47</v>
      </c>
      <c r="D119" s="40">
        <f t="shared" si="0"/>
        <v>2.9123927462582719E-3</v>
      </c>
      <c r="E119" s="37"/>
    </row>
    <row r="120" spans="1:5" x14ac:dyDescent="0.2">
      <c r="A120" s="39">
        <v>5137</v>
      </c>
      <c r="B120" s="37" t="s">
        <v>303</v>
      </c>
      <c r="C120" s="125">
        <v>478170.84</v>
      </c>
      <c r="D120" s="40">
        <f t="shared" si="0"/>
        <v>1.2173319385904715E-2</v>
      </c>
      <c r="E120" s="37"/>
    </row>
    <row r="121" spans="1:5" x14ac:dyDescent="0.2">
      <c r="A121" s="39">
        <v>5138</v>
      </c>
      <c r="B121" s="37" t="s">
        <v>304</v>
      </c>
      <c r="C121" s="125">
        <v>3332852.85</v>
      </c>
      <c r="D121" s="40">
        <f t="shared" si="0"/>
        <v>8.4848089459559642E-2</v>
      </c>
      <c r="E121" s="37"/>
    </row>
    <row r="122" spans="1:5" x14ac:dyDescent="0.2">
      <c r="A122" s="39">
        <v>5139</v>
      </c>
      <c r="B122" s="37" t="s">
        <v>305</v>
      </c>
      <c r="C122" s="125">
        <v>1067614</v>
      </c>
      <c r="D122" s="40">
        <f t="shared" si="0"/>
        <v>2.7179420231612777E-2</v>
      </c>
      <c r="E122" s="37"/>
    </row>
    <row r="123" spans="1:5" x14ac:dyDescent="0.2">
      <c r="A123" s="106">
        <v>5200</v>
      </c>
      <c r="B123" s="103" t="s">
        <v>306</v>
      </c>
      <c r="C123" s="124">
        <f>C124+C127+C130+C133+C138+C142+C145+C147+C153</f>
        <v>12267243.43</v>
      </c>
      <c r="D123" s="107">
        <f t="shared" si="0"/>
        <v>0.31230066697089104</v>
      </c>
      <c r="E123" s="37"/>
    </row>
    <row r="124" spans="1:5" x14ac:dyDescent="0.2">
      <c r="A124" s="106">
        <v>5210</v>
      </c>
      <c r="B124" s="103" t="s">
        <v>307</v>
      </c>
      <c r="C124" s="124">
        <f>SUM(C125:C126)</f>
        <v>0</v>
      </c>
      <c r="D124" s="107">
        <f t="shared" si="0"/>
        <v>0</v>
      </c>
      <c r="E124" s="37"/>
    </row>
    <row r="125" spans="1:5" x14ac:dyDescent="0.2">
      <c r="A125" s="39">
        <v>5211</v>
      </c>
      <c r="B125" s="37" t="s">
        <v>308</v>
      </c>
      <c r="C125" s="125">
        <v>0</v>
      </c>
      <c r="D125" s="40">
        <f t="shared" si="0"/>
        <v>0</v>
      </c>
      <c r="E125" s="37"/>
    </row>
    <row r="126" spans="1:5" x14ac:dyDescent="0.2">
      <c r="A126" s="39">
        <v>5212</v>
      </c>
      <c r="B126" s="37" t="s">
        <v>309</v>
      </c>
      <c r="C126" s="125">
        <v>0</v>
      </c>
      <c r="D126" s="40">
        <f t="shared" si="0"/>
        <v>0</v>
      </c>
      <c r="E126" s="37"/>
    </row>
    <row r="127" spans="1:5" x14ac:dyDescent="0.2">
      <c r="A127" s="106">
        <v>5220</v>
      </c>
      <c r="B127" s="103" t="s">
        <v>310</v>
      </c>
      <c r="C127" s="124">
        <f>SUM(C128:C129)</f>
        <v>2880000</v>
      </c>
      <c r="D127" s="107">
        <f t="shared" si="0"/>
        <v>7.3319317906139103E-2</v>
      </c>
      <c r="E127" s="37"/>
    </row>
    <row r="128" spans="1:5" x14ac:dyDescent="0.2">
      <c r="A128" s="39">
        <v>5221</v>
      </c>
      <c r="B128" s="37" t="s">
        <v>311</v>
      </c>
      <c r="C128" s="125">
        <v>2880000</v>
      </c>
      <c r="D128" s="40">
        <f t="shared" si="0"/>
        <v>7.3319317906139103E-2</v>
      </c>
      <c r="E128" s="37"/>
    </row>
    <row r="129" spans="1:5" x14ac:dyDescent="0.2">
      <c r="A129" s="39">
        <v>5222</v>
      </c>
      <c r="B129" s="37" t="s">
        <v>312</v>
      </c>
      <c r="C129" s="125">
        <v>0</v>
      </c>
      <c r="D129" s="40">
        <f t="shared" si="0"/>
        <v>0</v>
      </c>
      <c r="E129" s="37"/>
    </row>
    <row r="130" spans="1:5" x14ac:dyDescent="0.2">
      <c r="A130" s="106">
        <v>5230</v>
      </c>
      <c r="B130" s="103" t="s">
        <v>257</v>
      </c>
      <c r="C130" s="124">
        <f>SUM(C131:C132)</f>
        <v>0</v>
      </c>
      <c r="D130" s="107">
        <f t="shared" si="0"/>
        <v>0</v>
      </c>
      <c r="E130" s="37"/>
    </row>
    <row r="131" spans="1:5" x14ac:dyDescent="0.2">
      <c r="A131" s="39">
        <v>5231</v>
      </c>
      <c r="B131" s="37" t="s">
        <v>313</v>
      </c>
      <c r="C131" s="125">
        <v>0</v>
      </c>
      <c r="D131" s="40">
        <f t="shared" si="0"/>
        <v>0</v>
      </c>
      <c r="E131" s="37"/>
    </row>
    <row r="132" spans="1:5" x14ac:dyDescent="0.2">
      <c r="A132" s="39">
        <v>5232</v>
      </c>
      <c r="B132" s="37" t="s">
        <v>314</v>
      </c>
      <c r="C132" s="125">
        <v>0</v>
      </c>
      <c r="D132" s="40">
        <f t="shared" si="0"/>
        <v>0</v>
      </c>
      <c r="E132" s="37"/>
    </row>
    <row r="133" spans="1:5" x14ac:dyDescent="0.2">
      <c r="A133" s="106">
        <v>5240</v>
      </c>
      <c r="B133" s="103" t="s">
        <v>258</v>
      </c>
      <c r="C133" s="124">
        <f>SUM(C134:C137)</f>
        <v>9387243.4299999997</v>
      </c>
      <c r="D133" s="107">
        <f t="shared" si="0"/>
        <v>0.23898134906475196</v>
      </c>
      <c r="E133" s="37"/>
    </row>
    <row r="134" spans="1:5" x14ac:dyDescent="0.2">
      <c r="A134" s="39">
        <v>5241</v>
      </c>
      <c r="B134" s="37" t="s">
        <v>315</v>
      </c>
      <c r="C134" s="125">
        <v>9385888.4299999997</v>
      </c>
      <c r="D134" s="40">
        <f t="shared" si="0"/>
        <v>0.23894685334400098</v>
      </c>
      <c r="E134" s="37"/>
    </row>
    <row r="135" spans="1:5" x14ac:dyDescent="0.2">
      <c r="A135" s="39">
        <v>5242</v>
      </c>
      <c r="B135" s="37" t="s">
        <v>316</v>
      </c>
      <c r="C135" s="125">
        <v>0</v>
      </c>
      <c r="D135" s="40">
        <f t="shared" si="0"/>
        <v>0</v>
      </c>
      <c r="E135" s="37"/>
    </row>
    <row r="136" spans="1:5" x14ac:dyDescent="0.2">
      <c r="A136" s="39">
        <v>5243</v>
      </c>
      <c r="B136" s="37" t="s">
        <v>317</v>
      </c>
      <c r="C136" s="125">
        <v>0</v>
      </c>
      <c r="D136" s="40">
        <f t="shared" si="0"/>
        <v>0</v>
      </c>
      <c r="E136" s="37"/>
    </row>
    <row r="137" spans="1:5" x14ac:dyDescent="0.2">
      <c r="A137" s="39">
        <v>5244</v>
      </c>
      <c r="B137" s="37" t="s">
        <v>318</v>
      </c>
      <c r="C137" s="125">
        <v>1355</v>
      </c>
      <c r="D137" s="40">
        <f t="shared" si="0"/>
        <v>3.4495720750978642E-5</v>
      </c>
      <c r="E137" s="37"/>
    </row>
    <row r="138" spans="1:5" x14ac:dyDescent="0.2">
      <c r="A138" s="106">
        <v>5250</v>
      </c>
      <c r="B138" s="103" t="s">
        <v>259</v>
      </c>
      <c r="C138" s="124">
        <f>SUM(C139:C141)</f>
        <v>0</v>
      </c>
      <c r="D138" s="107">
        <f t="shared" si="0"/>
        <v>0</v>
      </c>
      <c r="E138" s="37"/>
    </row>
    <row r="139" spans="1:5" x14ac:dyDescent="0.2">
      <c r="A139" s="39">
        <v>5251</v>
      </c>
      <c r="B139" s="37" t="s">
        <v>319</v>
      </c>
      <c r="C139" s="125">
        <v>0</v>
      </c>
      <c r="D139" s="40">
        <f t="shared" si="0"/>
        <v>0</v>
      </c>
      <c r="E139" s="37"/>
    </row>
    <row r="140" spans="1:5" x14ac:dyDescent="0.2">
      <c r="A140" s="39">
        <v>5252</v>
      </c>
      <c r="B140" s="37" t="s">
        <v>320</v>
      </c>
      <c r="C140" s="125">
        <v>0</v>
      </c>
      <c r="D140" s="40">
        <f t="shared" si="0"/>
        <v>0</v>
      </c>
      <c r="E140" s="37"/>
    </row>
    <row r="141" spans="1:5" x14ac:dyDescent="0.2">
      <c r="A141" s="39">
        <v>5259</v>
      </c>
      <c r="B141" s="37" t="s">
        <v>321</v>
      </c>
      <c r="C141" s="125">
        <v>0</v>
      </c>
      <c r="D141" s="40">
        <f t="shared" si="0"/>
        <v>0</v>
      </c>
      <c r="E141" s="37"/>
    </row>
    <row r="142" spans="1:5" x14ac:dyDescent="0.2">
      <c r="A142" s="106">
        <v>5260</v>
      </c>
      <c r="B142" s="103" t="s">
        <v>322</v>
      </c>
      <c r="C142" s="124">
        <f>SUM(C143:C144)</f>
        <v>0</v>
      </c>
      <c r="D142" s="107">
        <f t="shared" si="0"/>
        <v>0</v>
      </c>
      <c r="E142" s="37"/>
    </row>
    <row r="143" spans="1:5" x14ac:dyDescent="0.2">
      <c r="A143" s="39">
        <v>5261</v>
      </c>
      <c r="B143" s="37" t="s">
        <v>323</v>
      </c>
      <c r="C143" s="125">
        <v>0</v>
      </c>
      <c r="D143" s="40">
        <f t="shared" si="0"/>
        <v>0</v>
      </c>
      <c r="E143" s="37"/>
    </row>
    <row r="144" spans="1:5" x14ac:dyDescent="0.2">
      <c r="A144" s="39">
        <v>5262</v>
      </c>
      <c r="B144" s="37" t="s">
        <v>324</v>
      </c>
      <c r="C144" s="125">
        <v>0</v>
      </c>
      <c r="D144" s="40">
        <f t="shared" si="0"/>
        <v>0</v>
      </c>
      <c r="E144" s="37"/>
    </row>
    <row r="145" spans="1:5" x14ac:dyDescent="0.2">
      <c r="A145" s="106">
        <v>5270</v>
      </c>
      <c r="B145" s="103" t="s">
        <v>325</v>
      </c>
      <c r="C145" s="124">
        <f>SUM(C146)</f>
        <v>0</v>
      </c>
      <c r="D145" s="107">
        <f t="shared" si="0"/>
        <v>0</v>
      </c>
      <c r="E145" s="37"/>
    </row>
    <row r="146" spans="1:5" x14ac:dyDescent="0.2">
      <c r="A146" s="39">
        <v>5271</v>
      </c>
      <c r="B146" s="37" t="s">
        <v>326</v>
      </c>
      <c r="C146" s="125">
        <v>0</v>
      </c>
      <c r="D146" s="40">
        <f t="shared" si="0"/>
        <v>0</v>
      </c>
      <c r="E146" s="37"/>
    </row>
    <row r="147" spans="1:5" x14ac:dyDescent="0.2">
      <c r="A147" s="106">
        <v>5280</v>
      </c>
      <c r="B147" s="103" t="s">
        <v>327</v>
      </c>
      <c r="C147" s="124">
        <f>SUM(C148:C152)</f>
        <v>0</v>
      </c>
      <c r="D147" s="107">
        <f t="shared" si="0"/>
        <v>0</v>
      </c>
      <c r="E147" s="37"/>
    </row>
    <row r="148" spans="1:5" x14ac:dyDescent="0.2">
      <c r="A148" s="39">
        <v>5281</v>
      </c>
      <c r="B148" s="37" t="s">
        <v>328</v>
      </c>
      <c r="C148" s="125">
        <v>0</v>
      </c>
      <c r="D148" s="40">
        <f t="shared" si="0"/>
        <v>0</v>
      </c>
      <c r="E148" s="37"/>
    </row>
    <row r="149" spans="1:5" x14ac:dyDescent="0.2">
      <c r="A149" s="39">
        <v>5282</v>
      </c>
      <c r="B149" s="37" t="s">
        <v>329</v>
      </c>
      <c r="C149" s="125">
        <v>0</v>
      </c>
      <c r="D149" s="40">
        <f t="shared" si="0"/>
        <v>0</v>
      </c>
      <c r="E149" s="37"/>
    </row>
    <row r="150" spans="1:5" x14ac:dyDescent="0.2">
      <c r="A150" s="39">
        <v>5283</v>
      </c>
      <c r="B150" s="37" t="s">
        <v>330</v>
      </c>
      <c r="C150" s="125">
        <v>0</v>
      </c>
      <c r="D150" s="40">
        <f t="shared" si="0"/>
        <v>0</v>
      </c>
      <c r="E150" s="37"/>
    </row>
    <row r="151" spans="1:5" x14ac:dyDescent="0.2">
      <c r="A151" s="39">
        <v>5284</v>
      </c>
      <c r="B151" s="37" t="s">
        <v>331</v>
      </c>
      <c r="C151" s="125">
        <v>0</v>
      </c>
      <c r="D151" s="40">
        <f t="shared" si="0"/>
        <v>0</v>
      </c>
      <c r="E151" s="37"/>
    </row>
    <row r="152" spans="1:5" x14ac:dyDescent="0.2">
      <c r="A152" s="39">
        <v>5285</v>
      </c>
      <c r="B152" s="37" t="s">
        <v>332</v>
      </c>
      <c r="C152" s="125">
        <v>0</v>
      </c>
      <c r="D152" s="40">
        <f t="shared" si="0"/>
        <v>0</v>
      </c>
      <c r="E152" s="37"/>
    </row>
    <row r="153" spans="1:5" x14ac:dyDescent="0.2">
      <c r="A153" s="106">
        <v>5290</v>
      </c>
      <c r="B153" s="103" t="s">
        <v>333</v>
      </c>
      <c r="C153" s="124">
        <f>SUM(C154:C155)</f>
        <v>0</v>
      </c>
      <c r="D153" s="107">
        <f t="shared" si="0"/>
        <v>0</v>
      </c>
      <c r="E153" s="37"/>
    </row>
    <row r="154" spans="1:5" x14ac:dyDescent="0.2">
      <c r="A154" s="39">
        <v>5291</v>
      </c>
      <c r="B154" s="37" t="s">
        <v>334</v>
      </c>
      <c r="C154" s="125">
        <v>0</v>
      </c>
      <c r="D154" s="40">
        <f t="shared" si="0"/>
        <v>0</v>
      </c>
      <c r="E154" s="37"/>
    </row>
    <row r="155" spans="1:5" x14ac:dyDescent="0.2">
      <c r="A155" s="39">
        <v>5292</v>
      </c>
      <c r="B155" s="37" t="s">
        <v>335</v>
      </c>
      <c r="C155" s="125">
        <v>0</v>
      </c>
      <c r="D155" s="40">
        <f t="shared" si="0"/>
        <v>0</v>
      </c>
      <c r="E155" s="37"/>
    </row>
    <row r="156" spans="1:5" x14ac:dyDescent="0.2">
      <c r="A156" s="106">
        <v>5300</v>
      </c>
      <c r="B156" s="103" t="s">
        <v>336</v>
      </c>
      <c r="C156" s="124">
        <f>C157+C160+C163</f>
        <v>0</v>
      </c>
      <c r="D156" s="107">
        <f t="shared" si="0"/>
        <v>0</v>
      </c>
      <c r="E156" s="37"/>
    </row>
    <row r="157" spans="1:5" x14ac:dyDescent="0.2">
      <c r="A157" s="106">
        <v>5310</v>
      </c>
      <c r="B157" s="103" t="s">
        <v>252</v>
      </c>
      <c r="C157" s="124">
        <f>C158+C159</f>
        <v>0</v>
      </c>
      <c r="D157" s="107">
        <f t="shared" si="0"/>
        <v>0</v>
      </c>
      <c r="E157" s="37"/>
    </row>
    <row r="158" spans="1:5" x14ac:dyDescent="0.2">
      <c r="A158" s="39">
        <v>5311</v>
      </c>
      <c r="B158" s="37" t="s">
        <v>337</v>
      </c>
      <c r="C158" s="125">
        <v>0</v>
      </c>
      <c r="D158" s="40">
        <f t="shared" si="0"/>
        <v>0</v>
      </c>
      <c r="E158" s="37"/>
    </row>
    <row r="159" spans="1:5" x14ac:dyDescent="0.2">
      <c r="A159" s="39">
        <v>5312</v>
      </c>
      <c r="B159" s="37" t="s">
        <v>338</v>
      </c>
      <c r="C159" s="125">
        <v>0</v>
      </c>
      <c r="D159" s="40">
        <f t="shared" si="0"/>
        <v>0</v>
      </c>
      <c r="E159" s="37"/>
    </row>
    <row r="160" spans="1:5" x14ac:dyDescent="0.2">
      <c r="A160" s="106">
        <v>5320</v>
      </c>
      <c r="B160" s="103" t="s">
        <v>253</v>
      </c>
      <c r="C160" s="124">
        <f>SUM(C161:C162)</f>
        <v>0</v>
      </c>
      <c r="D160" s="107">
        <f t="shared" ref="D160:D212" si="1">C160/$C$94</f>
        <v>0</v>
      </c>
      <c r="E160" s="37"/>
    </row>
    <row r="161" spans="1:5" x14ac:dyDescent="0.2">
      <c r="A161" s="39">
        <v>5321</v>
      </c>
      <c r="B161" s="37" t="s">
        <v>339</v>
      </c>
      <c r="C161" s="125">
        <v>0</v>
      </c>
      <c r="D161" s="40">
        <f t="shared" si="1"/>
        <v>0</v>
      </c>
      <c r="E161" s="37"/>
    </row>
    <row r="162" spans="1:5" x14ac:dyDescent="0.2">
      <c r="A162" s="39">
        <v>5322</v>
      </c>
      <c r="B162" s="37" t="s">
        <v>340</v>
      </c>
      <c r="C162" s="125">
        <v>0</v>
      </c>
      <c r="D162" s="40">
        <f t="shared" si="1"/>
        <v>0</v>
      </c>
      <c r="E162" s="37"/>
    </row>
    <row r="163" spans="1:5" x14ac:dyDescent="0.2">
      <c r="A163" s="106">
        <v>5330</v>
      </c>
      <c r="B163" s="103" t="s">
        <v>254</v>
      </c>
      <c r="C163" s="124">
        <f>SUM(C164:C165)</f>
        <v>0</v>
      </c>
      <c r="D163" s="107">
        <f t="shared" si="1"/>
        <v>0</v>
      </c>
      <c r="E163" s="37"/>
    </row>
    <row r="164" spans="1:5" x14ac:dyDescent="0.2">
      <c r="A164" s="39">
        <v>5331</v>
      </c>
      <c r="B164" s="37" t="s">
        <v>341</v>
      </c>
      <c r="C164" s="125">
        <v>0</v>
      </c>
      <c r="D164" s="40">
        <f t="shared" si="1"/>
        <v>0</v>
      </c>
      <c r="E164" s="37"/>
    </row>
    <row r="165" spans="1:5" x14ac:dyDescent="0.2">
      <c r="A165" s="39">
        <v>5332</v>
      </c>
      <c r="B165" s="37" t="s">
        <v>342</v>
      </c>
      <c r="C165" s="125">
        <v>0</v>
      </c>
      <c r="D165" s="40">
        <f t="shared" si="1"/>
        <v>0</v>
      </c>
      <c r="E165" s="37"/>
    </row>
    <row r="166" spans="1:5" x14ac:dyDescent="0.2">
      <c r="A166" s="106">
        <v>5400</v>
      </c>
      <c r="B166" s="103" t="s">
        <v>343</v>
      </c>
      <c r="C166" s="124">
        <f>C167+C170+C173+C176+C178</f>
        <v>0</v>
      </c>
      <c r="D166" s="107">
        <f t="shared" si="1"/>
        <v>0</v>
      </c>
      <c r="E166" s="37"/>
    </row>
    <row r="167" spans="1:5" x14ac:dyDescent="0.2">
      <c r="A167" s="106">
        <v>5410</v>
      </c>
      <c r="B167" s="103" t="s">
        <v>344</v>
      </c>
      <c r="C167" s="124">
        <f>SUM(C168:C169)</f>
        <v>0</v>
      </c>
      <c r="D167" s="107">
        <f t="shared" si="1"/>
        <v>0</v>
      </c>
      <c r="E167" s="37"/>
    </row>
    <row r="168" spans="1:5" x14ac:dyDescent="0.2">
      <c r="A168" s="39">
        <v>5411</v>
      </c>
      <c r="B168" s="37" t="s">
        <v>345</v>
      </c>
      <c r="C168" s="125">
        <v>0</v>
      </c>
      <c r="D168" s="40">
        <f t="shared" si="1"/>
        <v>0</v>
      </c>
      <c r="E168" s="37"/>
    </row>
    <row r="169" spans="1:5" x14ac:dyDescent="0.2">
      <c r="A169" s="39">
        <v>5412</v>
      </c>
      <c r="B169" s="37" t="s">
        <v>346</v>
      </c>
      <c r="C169" s="125">
        <v>0</v>
      </c>
      <c r="D169" s="40">
        <f t="shared" si="1"/>
        <v>0</v>
      </c>
      <c r="E169" s="37"/>
    </row>
    <row r="170" spans="1:5" x14ac:dyDescent="0.2">
      <c r="A170" s="106">
        <v>5420</v>
      </c>
      <c r="B170" s="103" t="s">
        <v>347</v>
      </c>
      <c r="C170" s="124">
        <f>SUM(C171:C172)</f>
        <v>0</v>
      </c>
      <c r="D170" s="107">
        <f t="shared" si="1"/>
        <v>0</v>
      </c>
      <c r="E170" s="37"/>
    </row>
    <row r="171" spans="1:5" x14ac:dyDescent="0.2">
      <c r="A171" s="39">
        <v>5421</v>
      </c>
      <c r="B171" s="37" t="s">
        <v>348</v>
      </c>
      <c r="C171" s="125">
        <v>0</v>
      </c>
      <c r="D171" s="40">
        <f t="shared" si="1"/>
        <v>0</v>
      </c>
      <c r="E171" s="37"/>
    </row>
    <row r="172" spans="1:5" x14ac:dyDescent="0.2">
      <c r="A172" s="39">
        <v>5422</v>
      </c>
      <c r="B172" s="37" t="s">
        <v>349</v>
      </c>
      <c r="C172" s="125">
        <v>0</v>
      </c>
      <c r="D172" s="40">
        <f t="shared" si="1"/>
        <v>0</v>
      </c>
      <c r="E172" s="37"/>
    </row>
    <row r="173" spans="1:5" x14ac:dyDescent="0.2">
      <c r="A173" s="106">
        <v>5430</v>
      </c>
      <c r="B173" s="103" t="s">
        <v>350</v>
      </c>
      <c r="C173" s="124">
        <f>SUM(C174:C175)</f>
        <v>0</v>
      </c>
      <c r="D173" s="107">
        <f t="shared" si="1"/>
        <v>0</v>
      </c>
      <c r="E173" s="37"/>
    </row>
    <row r="174" spans="1:5" x14ac:dyDescent="0.2">
      <c r="A174" s="39">
        <v>5431</v>
      </c>
      <c r="B174" s="37" t="s">
        <v>351</v>
      </c>
      <c r="C174" s="125">
        <v>0</v>
      </c>
      <c r="D174" s="40">
        <f t="shared" si="1"/>
        <v>0</v>
      </c>
      <c r="E174" s="37"/>
    </row>
    <row r="175" spans="1:5" x14ac:dyDescent="0.2">
      <c r="A175" s="39">
        <v>5432</v>
      </c>
      <c r="B175" s="37" t="s">
        <v>352</v>
      </c>
      <c r="C175" s="125">
        <v>0</v>
      </c>
      <c r="D175" s="40">
        <f t="shared" si="1"/>
        <v>0</v>
      </c>
      <c r="E175" s="37"/>
    </row>
    <row r="176" spans="1:5" x14ac:dyDescent="0.2">
      <c r="A176" s="106">
        <v>5440</v>
      </c>
      <c r="B176" s="103" t="s">
        <v>353</v>
      </c>
      <c r="C176" s="124">
        <f>SUM(C177)</f>
        <v>0</v>
      </c>
      <c r="D176" s="107">
        <f t="shared" si="1"/>
        <v>0</v>
      </c>
      <c r="E176" s="37"/>
    </row>
    <row r="177" spans="1:5" x14ac:dyDescent="0.2">
      <c r="A177" s="39">
        <v>5441</v>
      </c>
      <c r="B177" s="37" t="s">
        <v>353</v>
      </c>
      <c r="C177" s="125">
        <v>0</v>
      </c>
      <c r="D177" s="40">
        <f t="shared" si="1"/>
        <v>0</v>
      </c>
      <c r="E177" s="37"/>
    </row>
    <row r="178" spans="1:5" x14ac:dyDescent="0.2">
      <c r="A178" s="106">
        <v>5450</v>
      </c>
      <c r="B178" s="103" t="s">
        <v>354</v>
      </c>
      <c r="C178" s="124">
        <f>SUM(C179:C180)</f>
        <v>0</v>
      </c>
      <c r="D178" s="107">
        <f t="shared" si="1"/>
        <v>0</v>
      </c>
      <c r="E178" s="37"/>
    </row>
    <row r="179" spans="1:5" x14ac:dyDescent="0.2">
      <c r="A179" s="39">
        <v>5451</v>
      </c>
      <c r="B179" s="37" t="s">
        <v>355</v>
      </c>
      <c r="C179" s="125">
        <v>0</v>
      </c>
      <c r="D179" s="40">
        <f t="shared" si="1"/>
        <v>0</v>
      </c>
      <c r="E179" s="37"/>
    </row>
    <row r="180" spans="1:5" x14ac:dyDescent="0.2">
      <c r="A180" s="39">
        <v>5452</v>
      </c>
      <c r="B180" s="37" t="s">
        <v>356</v>
      </c>
      <c r="C180" s="125">
        <v>0</v>
      </c>
      <c r="D180" s="40">
        <f t="shared" si="1"/>
        <v>0</v>
      </c>
      <c r="E180" s="37"/>
    </row>
    <row r="181" spans="1:5" x14ac:dyDescent="0.2">
      <c r="A181" s="106">
        <v>5500</v>
      </c>
      <c r="B181" s="103" t="s">
        <v>357</v>
      </c>
      <c r="C181" s="124">
        <f>C182+C191+C194+C200</f>
        <v>0</v>
      </c>
      <c r="D181" s="107">
        <f t="shared" si="1"/>
        <v>0</v>
      </c>
      <c r="E181" s="37"/>
    </row>
    <row r="182" spans="1:5" x14ac:dyDescent="0.2">
      <c r="A182" s="106">
        <v>5510</v>
      </c>
      <c r="B182" s="103" t="s">
        <v>358</v>
      </c>
      <c r="C182" s="124">
        <f>SUM(C183:C190)</f>
        <v>0</v>
      </c>
      <c r="D182" s="107">
        <f t="shared" si="1"/>
        <v>0</v>
      </c>
      <c r="E182" s="37"/>
    </row>
    <row r="183" spans="1:5" x14ac:dyDescent="0.2">
      <c r="A183" s="39">
        <v>5511</v>
      </c>
      <c r="B183" s="37" t="s">
        <v>359</v>
      </c>
      <c r="C183" s="125">
        <v>0</v>
      </c>
      <c r="D183" s="40">
        <f t="shared" si="1"/>
        <v>0</v>
      </c>
      <c r="E183" s="37"/>
    </row>
    <row r="184" spans="1:5" x14ac:dyDescent="0.2">
      <c r="A184" s="39">
        <v>5512</v>
      </c>
      <c r="B184" s="37" t="s">
        <v>360</v>
      </c>
      <c r="C184" s="125">
        <v>0</v>
      </c>
      <c r="D184" s="40">
        <f t="shared" si="1"/>
        <v>0</v>
      </c>
      <c r="E184" s="37"/>
    </row>
    <row r="185" spans="1:5" x14ac:dyDescent="0.2">
      <c r="A185" s="39">
        <v>5513</v>
      </c>
      <c r="B185" s="37" t="s">
        <v>361</v>
      </c>
      <c r="C185" s="125">
        <v>0</v>
      </c>
      <c r="D185" s="40">
        <f t="shared" si="1"/>
        <v>0</v>
      </c>
      <c r="E185" s="37"/>
    </row>
    <row r="186" spans="1:5" x14ac:dyDescent="0.2">
      <c r="A186" s="39">
        <v>5514</v>
      </c>
      <c r="B186" s="37" t="s">
        <v>362</v>
      </c>
      <c r="C186" s="125">
        <v>0</v>
      </c>
      <c r="D186" s="40">
        <f t="shared" si="1"/>
        <v>0</v>
      </c>
      <c r="E186" s="37"/>
    </row>
    <row r="187" spans="1:5" x14ac:dyDescent="0.2">
      <c r="A187" s="39">
        <v>5515</v>
      </c>
      <c r="B187" s="37" t="s">
        <v>363</v>
      </c>
      <c r="C187" s="125">
        <v>0</v>
      </c>
      <c r="D187" s="40">
        <f t="shared" si="1"/>
        <v>0</v>
      </c>
      <c r="E187" s="37"/>
    </row>
    <row r="188" spans="1:5" x14ac:dyDescent="0.2">
      <c r="A188" s="39">
        <v>5516</v>
      </c>
      <c r="B188" s="37" t="s">
        <v>364</v>
      </c>
      <c r="C188" s="125">
        <v>0</v>
      </c>
      <c r="D188" s="40">
        <f t="shared" si="1"/>
        <v>0</v>
      </c>
      <c r="E188" s="37"/>
    </row>
    <row r="189" spans="1:5" x14ac:dyDescent="0.2">
      <c r="A189" s="39">
        <v>5517</v>
      </c>
      <c r="B189" s="37" t="s">
        <v>365</v>
      </c>
      <c r="C189" s="125">
        <v>0</v>
      </c>
      <c r="D189" s="40">
        <f t="shared" si="1"/>
        <v>0</v>
      </c>
      <c r="E189" s="37"/>
    </row>
    <row r="190" spans="1:5" x14ac:dyDescent="0.2">
      <c r="A190" s="39">
        <v>5518</v>
      </c>
      <c r="B190" s="37" t="s">
        <v>41</v>
      </c>
      <c r="C190" s="125">
        <v>0</v>
      </c>
      <c r="D190" s="40">
        <f t="shared" si="1"/>
        <v>0</v>
      </c>
      <c r="E190" s="37"/>
    </row>
    <row r="191" spans="1:5" x14ac:dyDescent="0.2">
      <c r="A191" s="106">
        <v>5520</v>
      </c>
      <c r="B191" s="103" t="s">
        <v>40</v>
      </c>
      <c r="C191" s="124">
        <f>SUM(C192:C193)</f>
        <v>0</v>
      </c>
      <c r="D191" s="107">
        <f t="shared" si="1"/>
        <v>0</v>
      </c>
      <c r="E191" s="37"/>
    </row>
    <row r="192" spans="1:5" x14ac:dyDescent="0.2">
      <c r="A192" s="39">
        <v>5521</v>
      </c>
      <c r="B192" s="37" t="s">
        <v>366</v>
      </c>
      <c r="C192" s="125">
        <v>0</v>
      </c>
      <c r="D192" s="40">
        <f t="shared" si="1"/>
        <v>0</v>
      </c>
      <c r="E192" s="37"/>
    </row>
    <row r="193" spans="1:5" x14ac:dyDescent="0.2">
      <c r="A193" s="39">
        <v>5522</v>
      </c>
      <c r="B193" s="37" t="s">
        <v>367</v>
      </c>
      <c r="C193" s="125">
        <v>0</v>
      </c>
      <c r="D193" s="40">
        <f t="shared" si="1"/>
        <v>0</v>
      </c>
      <c r="E193" s="37"/>
    </row>
    <row r="194" spans="1:5" x14ac:dyDescent="0.2">
      <c r="A194" s="106">
        <v>5530</v>
      </c>
      <c r="B194" s="103" t="s">
        <v>368</v>
      </c>
      <c r="C194" s="124">
        <f>SUM(C195:C199)</f>
        <v>0</v>
      </c>
      <c r="D194" s="107">
        <f t="shared" si="1"/>
        <v>0</v>
      </c>
      <c r="E194" s="37"/>
    </row>
    <row r="195" spans="1:5" x14ac:dyDescent="0.2">
      <c r="A195" s="39">
        <v>5531</v>
      </c>
      <c r="B195" s="37" t="s">
        <v>369</v>
      </c>
      <c r="C195" s="125">
        <v>0</v>
      </c>
      <c r="D195" s="40">
        <f t="shared" si="1"/>
        <v>0</v>
      </c>
      <c r="E195" s="37"/>
    </row>
    <row r="196" spans="1:5" x14ac:dyDescent="0.2">
      <c r="A196" s="39">
        <v>5532</v>
      </c>
      <c r="B196" s="37" t="s">
        <v>370</v>
      </c>
      <c r="C196" s="125">
        <v>0</v>
      </c>
      <c r="D196" s="40">
        <f t="shared" si="1"/>
        <v>0</v>
      </c>
      <c r="E196" s="37"/>
    </row>
    <row r="197" spans="1:5" x14ac:dyDescent="0.2">
      <c r="A197" s="39">
        <v>5533</v>
      </c>
      <c r="B197" s="37" t="s">
        <v>371</v>
      </c>
      <c r="C197" s="125">
        <v>0</v>
      </c>
      <c r="D197" s="40">
        <f t="shared" si="1"/>
        <v>0</v>
      </c>
      <c r="E197" s="37"/>
    </row>
    <row r="198" spans="1:5" x14ac:dyDescent="0.2">
      <c r="A198" s="39">
        <v>5534</v>
      </c>
      <c r="B198" s="37" t="s">
        <v>372</v>
      </c>
      <c r="C198" s="125">
        <v>0</v>
      </c>
      <c r="D198" s="40">
        <f t="shared" si="1"/>
        <v>0</v>
      </c>
      <c r="E198" s="37"/>
    </row>
    <row r="199" spans="1:5" x14ac:dyDescent="0.2">
      <c r="A199" s="39">
        <v>5535</v>
      </c>
      <c r="B199" s="37" t="s">
        <v>373</v>
      </c>
      <c r="C199" s="125">
        <v>0</v>
      </c>
      <c r="D199" s="40">
        <f t="shared" si="1"/>
        <v>0</v>
      </c>
      <c r="E199" s="37"/>
    </row>
    <row r="200" spans="1:5" x14ac:dyDescent="0.2">
      <c r="A200" s="106">
        <v>5590</v>
      </c>
      <c r="B200" s="103" t="s">
        <v>374</v>
      </c>
      <c r="C200" s="124">
        <f>SUM(C201:C209)</f>
        <v>0</v>
      </c>
      <c r="D200" s="107">
        <f t="shared" si="1"/>
        <v>0</v>
      </c>
      <c r="E200" s="37"/>
    </row>
    <row r="201" spans="1:5" x14ac:dyDescent="0.2">
      <c r="A201" s="39">
        <v>5591</v>
      </c>
      <c r="B201" s="37" t="s">
        <v>375</v>
      </c>
      <c r="C201" s="125">
        <v>0</v>
      </c>
      <c r="D201" s="40">
        <f t="shared" si="1"/>
        <v>0</v>
      </c>
      <c r="E201" s="37"/>
    </row>
    <row r="202" spans="1:5" x14ac:dyDescent="0.2">
      <c r="A202" s="39">
        <v>5592</v>
      </c>
      <c r="B202" s="37" t="s">
        <v>376</v>
      </c>
      <c r="C202" s="125">
        <v>0</v>
      </c>
      <c r="D202" s="40">
        <f t="shared" si="1"/>
        <v>0</v>
      </c>
      <c r="E202" s="37"/>
    </row>
    <row r="203" spans="1:5" x14ac:dyDescent="0.2">
      <c r="A203" s="39">
        <v>5593</v>
      </c>
      <c r="B203" s="37" t="s">
        <v>377</v>
      </c>
      <c r="C203" s="125">
        <v>0</v>
      </c>
      <c r="D203" s="40">
        <f t="shared" si="1"/>
        <v>0</v>
      </c>
      <c r="E203" s="37"/>
    </row>
    <row r="204" spans="1:5" x14ac:dyDescent="0.2">
      <c r="A204" s="39">
        <v>5594</v>
      </c>
      <c r="B204" s="37" t="s">
        <v>433</v>
      </c>
      <c r="C204" s="125">
        <v>0</v>
      </c>
      <c r="D204" s="40">
        <f t="shared" si="1"/>
        <v>0</v>
      </c>
      <c r="E204" s="37"/>
    </row>
    <row r="205" spans="1:5" x14ac:dyDescent="0.2">
      <c r="A205" s="39">
        <v>5595</v>
      </c>
      <c r="B205" s="37" t="s">
        <v>379</v>
      </c>
      <c r="C205" s="125">
        <v>0</v>
      </c>
      <c r="D205" s="40">
        <f t="shared" si="1"/>
        <v>0</v>
      </c>
      <c r="E205" s="37"/>
    </row>
    <row r="206" spans="1:5" x14ac:dyDescent="0.2">
      <c r="A206" s="39">
        <v>5596</v>
      </c>
      <c r="B206" s="37" t="s">
        <v>274</v>
      </c>
      <c r="C206" s="125">
        <v>0</v>
      </c>
      <c r="D206" s="40">
        <f t="shared" si="1"/>
        <v>0</v>
      </c>
      <c r="E206" s="37"/>
    </row>
    <row r="207" spans="1:5" x14ac:dyDescent="0.2">
      <c r="A207" s="39">
        <v>5597</v>
      </c>
      <c r="B207" s="37" t="s">
        <v>380</v>
      </c>
      <c r="C207" s="125">
        <v>0</v>
      </c>
      <c r="D207" s="40">
        <f t="shared" si="1"/>
        <v>0</v>
      </c>
      <c r="E207" s="37"/>
    </row>
    <row r="208" spans="1:5" x14ac:dyDescent="0.2">
      <c r="A208" s="39">
        <v>5598</v>
      </c>
      <c r="B208" s="37" t="s">
        <v>434</v>
      </c>
      <c r="C208" s="125">
        <v>0</v>
      </c>
      <c r="D208" s="40">
        <f t="shared" si="1"/>
        <v>0</v>
      </c>
      <c r="E208" s="37"/>
    </row>
    <row r="209" spans="1:5" x14ac:dyDescent="0.2">
      <c r="A209" s="39">
        <v>5599</v>
      </c>
      <c r="B209" s="37" t="s">
        <v>381</v>
      </c>
      <c r="C209" s="125">
        <v>0</v>
      </c>
      <c r="D209" s="40">
        <f t="shared" si="1"/>
        <v>0</v>
      </c>
      <c r="E209" s="37"/>
    </row>
    <row r="210" spans="1:5" x14ac:dyDescent="0.2">
      <c r="A210" s="106">
        <v>5600</v>
      </c>
      <c r="B210" s="103" t="s">
        <v>39</v>
      </c>
      <c r="C210" s="124">
        <f>C211</f>
        <v>0</v>
      </c>
      <c r="D210" s="107">
        <f t="shared" si="1"/>
        <v>0</v>
      </c>
      <c r="E210" s="37"/>
    </row>
    <row r="211" spans="1:5" x14ac:dyDescent="0.2">
      <c r="A211" s="106">
        <v>5610</v>
      </c>
      <c r="B211" s="103" t="s">
        <v>382</v>
      </c>
      <c r="C211" s="124">
        <f>C212</f>
        <v>0</v>
      </c>
      <c r="D211" s="107">
        <f t="shared" si="1"/>
        <v>0</v>
      </c>
      <c r="E211" s="37"/>
    </row>
    <row r="212" spans="1:5" x14ac:dyDescent="0.2">
      <c r="A212" s="39">
        <v>5611</v>
      </c>
      <c r="B212" s="37" t="s">
        <v>383</v>
      </c>
      <c r="C212" s="125">
        <v>0</v>
      </c>
      <c r="D212" s="40">
        <f t="shared" si="1"/>
        <v>0</v>
      </c>
      <c r="E212" s="37"/>
    </row>
    <row r="213" spans="1:5" x14ac:dyDescent="0.2">
      <c r="C213" s="127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61" orientation="portrait" r:id="rId1"/>
  <rowBreaks count="2" manualBreakCount="2">
    <brk id="87" max="16383" man="1"/>
    <brk id="191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view="pageBreakPreview" zoomScale="60" zoomScaleNormal="60" workbookViewId="0">
      <selection activeCell="E26" sqref="E26"/>
    </sheetView>
  </sheetViews>
  <sheetFormatPr baseColWidth="10" defaultColWidth="9.140625" defaultRowHeight="12.75" x14ac:dyDescent="0.2"/>
  <cols>
    <col min="1" max="1" width="10" style="148" customWidth="1"/>
    <col min="2" max="2" width="67.85546875" style="148" customWidth="1"/>
    <col min="3" max="3" width="16.42578125" style="148" bestFit="1" customWidth="1"/>
    <col min="4" max="4" width="19.140625" style="148" customWidth="1"/>
    <col min="5" max="5" width="28" style="148" customWidth="1"/>
    <col min="6" max="6" width="53.85546875" style="148" bestFit="1" customWidth="1"/>
    <col min="7" max="7" width="16.5703125" style="148" customWidth="1"/>
    <col min="8" max="8" width="26" style="148" customWidth="1"/>
    <col min="9" max="9" width="27.140625" style="148" customWidth="1"/>
    <col min="10" max="10" width="22.140625" style="148" customWidth="1"/>
    <col min="11" max="16384" width="9.140625" style="148"/>
  </cols>
  <sheetData>
    <row r="1" spans="1:8" s="152" customFormat="1" ht="18.95" customHeight="1" x14ac:dyDescent="0.25">
      <c r="A1" s="193" t="s">
        <v>596</v>
      </c>
      <c r="B1" s="194"/>
      <c r="C1" s="194"/>
      <c r="D1" s="194"/>
      <c r="E1" s="194"/>
      <c r="F1" s="194"/>
      <c r="G1" s="147" t="s">
        <v>498</v>
      </c>
      <c r="H1" s="146">
        <v>2025</v>
      </c>
    </row>
    <row r="2" spans="1:8" s="152" customFormat="1" ht="18.95" customHeight="1" x14ac:dyDescent="0.25">
      <c r="A2" s="193" t="s">
        <v>502</v>
      </c>
      <c r="B2" s="194"/>
      <c r="C2" s="194"/>
      <c r="D2" s="194"/>
      <c r="E2" s="194"/>
      <c r="F2" s="194"/>
      <c r="G2" s="147" t="s">
        <v>499</v>
      </c>
      <c r="H2" s="146" t="s">
        <v>501</v>
      </c>
    </row>
    <row r="3" spans="1:8" s="152" customFormat="1" ht="18.95" customHeight="1" x14ac:dyDescent="0.25">
      <c r="A3" s="193" t="s">
        <v>597</v>
      </c>
      <c r="B3" s="194"/>
      <c r="C3" s="194"/>
      <c r="D3" s="194"/>
      <c r="E3" s="194"/>
      <c r="F3" s="194"/>
      <c r="G3" s="147" t="s">
        <v>500</v>
      </c>
      <c r="H3" s="146">
        <v>3</v>
      </c>
    </row>
    <row r="4" spans="1:8" s="152" customFormat="1" ht="18.95" customHeight="1" x14ac:dyDescent="0.25">
      <c r="A4" s="193" t="s">
        <v>516</v>
      </c>
      <c r="B4" s="194"/>
      <c r="C4" s="194"/>
      <c r="D4" s="194"/>
      <c r="E4" s="194"/>
      <c r="F4" s="194"/>
      <c r="G4" s="147"/>
      <c r="H4" s="146"/>
    </row>
    <row r="5" spans="1:8" x14ac:dyDescent="0.2">
      <c r="A5" s="153" t="s">
        <v>116</v>
      </c>
      <c r="B5" s="150"/>
      <c r="C5" s="150"/>
      <c r="D5" s="150"/>
      <c r="E5" s="150"/>
      <c r="F5" s="150"/>
      <c r="G5" s="150"/>
      <c r="H5" s="150"/>
    </row>
    <row r="7" spans="1:8" x14ac:dyDescent="0.2">
      <c r="A7" s="150" t="s">
        <v>88</v>
      </c>
      <c r="B7" s="150"/>
      <c r="C7" s="150"/>
      <c r="D7" s="150"/>
      <c r="E7" s="150"/>
      <c r="F7" s="150"/>
      <c r="G7" s="150"/>
      <c r="H7" s="150"/>
    </row>
    <row r="8" spans="1:8" x14ac:dyDescent="0.2">
      <c r="A8" s="149" t="s">
        <v>86</v>
      </c>
      <c r="B8" s="149" t="s">
        <v>83</v>
      </c>
      <c r="C8" s="149" t="s">
        <v>84</v>
      </c>
      <c r="D8" s="149" t="s">
        <v>85</v>
      </c>
      <c r="E8" s="149"/>
      <c r="F8" s="149"/>
      <c r="G8" s="149"/>
      <c r="H8" s="149"/>
    </row>
    <row r="9" spans="1:8" x14ac:dyDescent="0.2">
      <c r="A9" s="145">
        <v>1114</v>
      </c>
      <c r="B9" s="148" t="s">
        <v>117</v>
      </c>
      <c r="C9" s="144">
        <v>0</v>
      </c>
      <c r="E9" s="148" t="str">
        <f>+IF(OR(C9&lt;&gt;0,C10&lt;&gt;0,C11&lt;&gt;0),"","SIN INFORMACIÓN QUE REVELAR")</f>
        <v>SIN INFORMACIÓN QUE REVELAR</v>
      </c>
    </row>
    <row r="10" spans="1:8" x14ac:dyDescent="0.2">
      <c r="A10" s="145">
        <v>1115</v>
      </c>
      <c r="B10" s="148" t="s">
        <v>118</v>
      </c>
      <c r="C10" s="144">
        <v>0</v>
      </c>
    </row>
    <row r="11" spans="1:8" x14ac:dyDescent="0.2">
      <c r="A11" s="145">
        <v>1121</v>
      </c>
      <c r="B11" s="148" t="s">
        <v>119</v>
      </c>
      <c r="C11" s="144">
        <v>0</v>
      </c>
    </row>
    <row r="12" spans="1:8" x14ac:dyDescent="0.2">
      <c r="C12" s="144"/>
    </row>
    <row r="13" spans="1:8" x14ac:dyDescent="0.2">
      <c r="A13" s="150" t="s">
        <v>89</v>
      </c>
      <c r="B13" s="150"/>
      <c r="C13" s="150"/>
      <c r="D13" s="150"/>
      <c r="E13" s="150"/>
      <c r="F13" s="150"/>
      <c r="G13" s="150"/>
      <c r="H13" s="150"/>
    </row>
    <row r="14" spans="1:8" x14ac:dyDescent="0.2">
      <c r="A14" s="149" t="s">
        <v>86</v>
      </c>
      <c r="B14" s="149" t="s">
        <v>83</v>
      </c>
      <c r="C14" s="149" t="s">
        <v>84</v>
      </c>
      <c r="D14" s="149">
        <v>2024</v>
      </c>
      <c r="E14" s="149">
        <v>2023</v>
      </c>
      <c r="F14" s="149">
        <v>2022</v>
      </c>
      <c r="G14" s="149">
        <v>2021</v>
      </c>
      <c r="H14" s="149" t="s">
        <v>115</v>
      </c>
    </row>
    <row r="15" spans="1:8" x14ac:dyDescent="0.2">
      <c r="A15" s="145">
        <v>1122</v>
      </c>
      <c r="B15" s="148" t="s">
        <v>121</v>
      </c>
      <c r="C15" s="144">
        <v>1894185.72</v>
      </c>
      <c r="D15" s="144">
        <v>1893489.21</v>
      </c>
      <c r="E15" s="144">
        <v>1892301.21</v>
      </c>
      <c r="F15" s="144">
        <v>0</v>
      </c>
      <c r="G15" s="144">
        <v>0</v>
      </c>
      <c r="H15" s="148" t="str">
        <f>+IF(OR(C15&lt;&gt;0,C16&lt;&gt;0),"","SIN INFORMACIÓN QUE REVELAR")</f>
        <v/>
      </c>
    </row>
    <row r="16" spans="1:8" x14ac:dyDescent="0.2">
      <c r="A16" s="145">
        <v>1124</v>
      </c>
      <c r="B16" s="148" t="s">
        <v>122</v>
      </c>
      <c r="C16" s="144">
        <v>237788.32</v>
      </c>
      <c r="D16" s="144">
        <v>237788.32</v>
      </c>
      <c r="E16" s="144">
        <v>237788.32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50" t="s">
        <v>90</v>
      </c>
      <c r="B18" s="150"/>
      <c r="C18" s="150"/>
      <c r="D18" s="150"/>
      <c r="E18" s="150"/>
      <c r="F18" s="150"/>
      <c r="G18" s="150"/>
      <c r="H18" s="150"/>
    </row>
    <row r="19" spans="1:8" x14ac:dyDescent="0.2">
      <c r="A19" s="149" t="s">
        <v>86</v>
      </c>
      <c r="B19" s="149" t="s">
        <v>83</v>
      </c>
      <c r="C19" s="149" t="s">
        <v>84</v>
      </c>
      <c r="D19" s="149" t="s">
        <v>123</v>
      </c>
      <c r="E19" s="149" t="s">
        <v>124</v>
      </c>
      <c r="F19" s="149" t="s">
        <v>125</v>
      </c>
      <c r="G19" s="149" t="s">
        <v>126</v>
      </c>
      <c r="H19" s="149" t="s">
        <v>127</v>
      </c>
    </row>
    <row r="20" spans="1:8" x14ac:dyDescent="0.2">
      <c r="A20" s="145">
        <v>1123</v>
      </c>
      <c r="B20" s="148" t="s">
        <v>128</v>
      </c>
      <c r="C20" s="144">
        <v>1757501.4399999999</v>
      </c>
      <c r="D20" s="144">
        <v>1757501.4399999999</v>
      </c>
      <c r="E20" s="144">
        <v>0</v>
      </c>
      <c r="F20" s="144">
        <v>0</v>
      </c>
      <c r="G20" s="144">
        <v>0</v>
      </c>
      <c r="H20" s="148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45">
        <v>1125</v>
      </c>
      <c r="B21" s="148" t="s">
        <v>129</v>
      </c>
      <c r="C21" s="144">
        <v>30000</v>
      </c>
      <c r="D21" s="144">
        <v>30000</v>
      </c>
      <c r="E21" s="144">
        <v>0</v>
      </c>
      <c r="F21" s="144">
        <v>0</v>
      </c>
      <c r="G21" s="144">
        <v>0</v>
      </c>
    </row>
    <row r="22" spans="1:8" x14ac:dyDescent="0.2">
      <c r="A22" s="145">
        <v>1126</v>
      </c>
      <c r="B22" s="148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45">
        <v>1129</v>
      </c>
      <c r="B23" s="148" t="s">
        <v>483</v>
      </c>
      <c r="C23" s="144">
        <v>72941.03</v>
      </c>
      <c r="D23" s="144">
        <v>72941.03</v>
      </c>
      <c r="E23" s="144">
        <v>0</v>
      </c>
      <c r="F23" s="144">
        <v>0</v>
      </c>
      <c r="G23" s="144">
        <v>0</v>
      </c>
    </row>
    <row r="24" spans="1:8" x14ac:dyDescent="0.2">
      <c r="A24" s="145">
        <v>1131</v>
      </c>
      <c r="B24" s="148" t="s">
        <v>130</v>
      </c>
      <c r="C24" s="144">
        <v>32520.09</v>
      </c>
      <c r="D24" s="144">
        <v>32520.09</v>
      </c>
      <c r="E24" s="144">
        <v>0</v>
      </c>
      <c r="F24" s="144">
        <v>0</v>
      </c>
      <c r="G24" s="144">
        <v>0</v>
      </c>
    </row>
    <row r="25" spans="1:8" x14ac:dyDescent="0.2">
      <c r="A25" s="145">
        <v>1132</v>
      </c>
      <c r="B25" s="148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45">
        <v>1133</v>
      </c>
      <c r="B26" s="148" t="s">
        <v>132</v>
      </c>
      <c r="C26" s="144">
        <v>-10000</v>
      </c>
      <c r="D26" s="144">
        <v>-10000</v>
      </c>
      <c r="E26" s="144">
        <v>0</v>
      </c>
      <c r="F26" s="144">
        <v>0</v>
      </c>
      <c r="G26" s="144">
        <v>0</v>
      </c>
    </row>
    <row r="27" spans="1:8" x14ac:dyDescent="0.2">
      <c r="A27" s="145">
        <v>1134</v>
      </c>
      <c r="B27" s="148" t="s">
        <v>133</v>
      </c>
      <c r="C27" s="144">
        <v>1631831.98</v>
      </c>
      <c r="D27" s="144">
        <v>1631831.98</v>
      </c>
      <c r="E27" s="144">
        <v>0</v>
      </c>
      <c r="F27" s="144">
        <v>0</v>
      </c>
      <c r="G27" s="144">
        <v>0</v>
      </c>
    </row>
    <row r="28" spans="1:8" x14ac:dyDescent="0.2">
      <c r="A28" s="145">
        <v>1139</v>
      </c>
      <c r="B28" s="148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50" t="s">
        <v>484</v>
      </c>
      <c r="B30" s="150"/>
      <c r="C30" s="150"/>
      <c r="D30" s="150"/>
      <c r="E30" s="150"/>
      <c r="F30" s="150"/>
      <c r="G30" s="150"/>
      <c r="H30" s="150"/>
    </row>
    <row r="31" spans="1:8" x14ac:dyDescent="0.2">
      <c r="A31" s="149" t="s">
        <v>86</v>
      </c>
      <c r="B31" s="149" t="s">
        <v>83</v>
      </c>
      <c r="C31" s="149" t="s">
        <v>84</v>
      </c>
      <c r="D31" s="149" t="s">
        <v>93</v>
      </c>
      <c r="E31" s="149" t="s">
        <v>92</v>
      </c>
      <c r="F31" s="149" t="s">
        <v>135</v>
      </c>
      <c r="G31" s="149" t="s">
        <v>95</v>
      </c>
      <c r="H31" s="149"/>
    </row>
    <row r="32" spans="1:8" x14ac:dyDescent="0.2">
      <c r="A32" s="145">
        <v>1140</v>
      </c>
      <c r="B32" s="148" t="s">
        <v>136</v>
      </c>
      <c r="C32" s="144">
        <f>SUM(C33:C37)</f>
        <v>0</v>
      </c>
      <c r="E32" s="148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45">
        <v>1141</v>
      </c>
      <c r="B33" s="148" t="s">
        <v>137</v>
      </c>
      <c r="C33" s="144">
        <v>0</v>
      </c>
    </row>
    <row r="34" spans="1:8" x14ac:dyDescent="0.2">
      <c r="A34" s="145">
        <v>1142</v>
      </c>
      <c r="B34" s="148" t="s">
        <v>138</v>
      </c>
      <c r="C34" s="144">
        <v>0</v>
      </c>
    </row>
    <row r="35" spans="1:8" x14ac:dyDescent="0.2">
      <c r="A35" s="145">
        <v>1143</v>
      </c>
      <c r="B35" s="148" t="s">
        <v>139</v>
      </c>
      <c r="C35" s="144">
        <v>0</v>
      </c>
    </row>
    <row r="36" spans="1:8" x14ac:dyDescent="0.2">
      <c r="A36" s="145">
        <v>1144</v>
      </c>
      <c r="B36" s="148" t="s">
        <v>140</v>
      </c>
      <c r="C36" s="144">
        <v>0</v>
      </c>
    </row>
    <row r="37" spans="1:8" x14ac:dyDescent="0.2">
      <c r="A37" s="145">
        <v>1145</v>
      </c>
      <c r="B37" s="148" t="s">
        <v>141</v>
      </c>
      <c r="C37" s="144">
        <v>0</v>
      </c>
    </row>
    <row r="39" spans="1:8" x14ac:dyDescent="0.2">
      <c r="A39" s="150" t="s">
        <v>142</v>
      </c>
      <c r="B39" s="150"/>
      <c r="C39" s="150"/>
      <c r="D39" s="150"/>
      <c r="E39" s="150"/>
      <c r="F39" s="150"/>
      <c r="G39" s="150"/>
      <c r="H39" s="150"/>
    </row>
    <row r="40" spans="1:8" x14ac:dyDescent="0.2">
      <c r="A40" s="149" t="s">
        <v>86</v>
      </c>
      <c r="B40" s="149" t="s">
        <v>83</v>
      </c>
      <c r="C40" s="149" t="s">
        <v>84</v>
      </c>
      <c r="D40" s="149" t="s">
        <v>91</v>
      </c>
      <c r="E40" s="149" t="s">
        <v>94</v>
      </c>
      <c r="F40" s="149" t="s">
        <v>143</v>
      </c>
      <c r="G40" s="149"/>
      <c r="H40" s="149"/>
    </row>
    <row r="41" spans="1:8" x14ac:dyDescent="0.2">
      <c r="A41" s="145">
        <v>1150</v>
      </c>
      <c r="B41" s="148" t="s">
        <v>144</v>
      </c>
      <c r="C41" s="144">
        <f>C42</f>
        <v>0</v>
      </c>
      <c r="E41" s="148" t="str">
        <f>+IF(OR(C41&lt;&gt;0,C42&lt;&gt;0),"","SIN INFORMACIÓN QUE REVELAR")</f>
        <v>SIN INFORMACIÓN QUE REVELAR</v>
      </c>
    </row>
    <row r="42" spans="1:8" x14ac:dyDescent="0.2">
      <c r="A42" s="145">
        <v>1151</v>
      </c>
      <c r="B42" s="148" t="s">
        <v>145</v>
      </c>
      <c r="C42" s="144">
        <v>0</v>
      </c>
    </row>
    <row r="44" spans="1:8" x14ac:dyDescent="0.2">
      <c r="A44" s="150" t="s">
        <v>96</v>
      </c>
      <c r="B44" s="150"/>
      <c r="C44" s="150"/>
      <c r="D44" s="150"/>
      <c r="E44" s="150"/>
      <c r="F44" s="150"/>
      <c r="G44" s="150"/>
      <c r="H44" s="150"/>
    </row>
    <row r="45" spans="1:8" x14ac:dyDescent="0.2">
      <c r="A45" s="149" t="s">
        <v>86</v>
      </c>
      <c r="B45" s="149" t="s">
        <v>83</v>
      </c>
      <c r="C45" s="149" t="s">
        <v>84</v>
      </c>
      <c r="D45" s="149" t="s">
        <v>85</v>
      </c>
      <c r="E45" s="149" t="s">
        <v>127</v>
      </c>
      <c r="F45" s="149"/>
      <c r="G45" s="149"/>
      <c r="H45" s="149"/>
    </row>
    <row r="46" spans="1:8" x14ac:dyDescent="0.2">
      <c r="A46" s="145">
        <v>1213</v>
      </c>
      <c r="B46" s="148" t="s">
        <v>146</v>
      </c>
      <c r="C46" s="144">
        <v>-963755.72</v>
      </c>
      <c r="E46" s="148" t="str">
        <f>IF(OR(C46&lt;&gt;0),"","SIN INFORMACIÓN QUE REVELAR")</f>
        <v/>
      </c>
    </row>
    <row r="48" spans="1:8" x14ac:dyDescent="0.2">
      <c r="A48" s="150" t="s">
        <v>97</v>
      </c>
      <c r="B48" s="150"/>
      <c r="C48" s="150"/>
      <c r="D48" s="150"/>
      <c r="E48" s="150"/>
      <c r="F48" s="150"/>
      <c r="G48" s="150"/>
      <c r="H48" s="150"/>
    </row>
    <row r="49" spans="1:10" x14ac:dyDescent="0.2">
      <c r="A49" s="149" t="s">
        <v>86</v>
      </c>
      <c r="B49" s="149" t="s">
        <v>83</v>
      </c>
      <c r="C49" s="149" t="s">
        <v>84</v>
      </c>
      <c r="D49" s="149"/>
      <c r="E49" s="149"/>
      <c r="F49" s="149"/>
      <c r="G49" s="149"/>
      <c r="H49" s="149"/>
    </row>
    <row r="50" spans="1:10" x14ac:dyDescent="0.2">
      <c r="A50" s="145">
        <v>1211</v>
      </c>
      <c r="B50" s="148" t="s">
        <v>120</v>
      </c>
      <c r="C50" s="144">
        <v>0</v>
      </c>
      <c r="E50" s="148" t="str">
        <f>+IF(OR(C50&lt;&gt;0,C51&lt;&gt;0,C52&lt;&gt;0),"","SIN INFORMACIÓN QUE REVELAR")</f>
        <v>SIN INFORMACIÓN QUE REVELAR</v>
      </c>
    </row>
    <row r="51" spans="1:10" x14ac:dyDescent="0.2">
      <c r="A51" s="145">
        <v>1212</v>
      </c>
      <c r="B51" s="148" t="s">
        <v>554</v>
      </c>
      <c r="C51" s="144">
        <v>0</v>
      </c>
    </row>
    <row r="52" spans="1:10" x14ac:dyDescent="0.2">
      <c r="A52" s="145">
        <v>1214</v>
      </c>
      <c r="B52" s="148" t="s">
        <v>147</v>
      </c>
      <c r="C52" s="144">
        <v>0</v>
      </c>
    </row>
    <row r="53" spans="1:10" x14ac:dyDescent="0.2">
      <c r="C53" s="144"/>
    </row>
    <row r="54" spans="1:10" x14ac:dyDescent="0.2">
      <c r="A54" s="150" t="s">
        <v>101</v>
      </c>
      <c r="B54" s="150"/>
      <c r="C54" s="150"/>
      <c r="D54" s="150"/>
      <c r="E54" s="150"/>
      <c r="F54" s="150"/>
      <c r="G54" s="150"/>
      <c r="H54" s="150"/>
      <c r="I54" s="150"/>
      <c r="J54" s="150"/>
    </row>
    <row r="55" spans="1:10" x14ac:dyDescent="0.2">
      <c r="A55" s="149" t="s">
        <v>86</v>
      </c>
      <c r="B55" s="149" t="s">
        <v>83</v>
      </c>
      <c r="C55" s="149" t="s">
        <v>84</v>
      </c>
      <c r="D55" s="149" t="s">
        <v>98</v>
      </c>
      <c r="E55" s="149" t="s">
        <v>99</v>
      </c>
      <c r="F55" s="149" t="s">
        <v>555</v>
      </c>
      <c r="G55" s="149" t="s">
        <v>556</v>
      </c>
      <c r="H55" s="149" t="s">
        <v>100</v>
      </c>
      <c r="I55" s="149" t="s">
        <v>557</v>
      </c>
      <c r="J55" s="149" t="s">
        <v>127</v>
      </c>
    </row>
    <row r="56" spans="1:10" x14ac:dyDescent="0.2">
      <c r="A56" s="145">
        <v>1230</v>
      </c>
      <c r="B56" s="148" t="s">
        <v>149</v>
      </c>
      <c r="C56" s="144">
        <f>SUM(C57:C63)</f>
        <v>282802475.89999998</v>
      </c>
      <c r="D56" s="144">
        <f>SUM(D57:D63)</f>
        <v>0</v>
      </c>
      <c r="E56" s="144">
        <f>SUM(E57:E63)</f>
        <v>0</v>
      </c>
      <c r="F56" s="148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45">
        <v>1231</v>
      </c>
      <c r="B57" s="148" t="s">
        <v>150</v>
      </c>
      <c r="C57" s="144">
        <v>90000</v>
      </c>
      <c r="D57" s="143"/>
      <c r="E57" s="143"/>
    </row>
    <row r="58" spans="1:10" x14ac:dyDescent="0.2">
      <c r="A58" s="145">
        <v>1232</v>
      </c>
      <c r="B58" s="148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45">
        <v>1233</v>
      </c>
      <c r="B59" s="148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45">
        <v>1234</v>
      </c>
      <c r="B60" s="148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45">
        <v>1235</v>
      </c>
      <c r="B61" s="148" t="s">
        <v>154</v>
      </c>
      <c r="C61" s="144">
        <v>271076247.26999998</v>
      </c>
      <c r="D61" s="144">
        <v>0</v>
      </c>
      <c r="E61" s="144">
        <v>0</v>
      </c>
    </row>
    <row r="62" spans="1:10" x14ac:dyDescent="0.2">
      <c r="A62" s="145">
        <v>1236</v>
      </c>
      <c r="B62" s="148" t="s">
        <v>155</v>
      </c>
      <c r="C62" s="144">
        <v>11636228.630000001</v>
      </c>
      <c r="D62" s="144">
        <v>0</v>
      </c>
      <c r="E62" s="144">
        <v>0</v>
      </c>
    </row>
    <row r="63" spans="1:10" x14ac:dyDescent="0.2">
      <c r="A63" s="145">
        <v>1239</v>
      </c>
      <c r="B63" s="148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45">
        <v>1240</v>
      </c>
      <c r="B64" s="148" t="s">
        <v>157</v>
      </c>
      <c r="C64" s="144">
        <f>SUM(C65:C72)</f>
        <v>32662417.839999996</v>
      </c>
      <c r="D64" s="144">
        <f t="shared" ref="D64:E64" si="0">SUM(D65:D72)</f>
        <v>0</v>
      </c>
      <c r="E64" s="144">
        <f t="shared" si="0"/>
        <v>16773834.850000001</v>
      </c>
    </row>
    <row r="65" spans="1:9" x14ac:dyDescent="0.2">
      <c r="A65" s="145">
        <v>1241</v>
      </c>
      <c r="B65" s="148" t="s">
        <v>158</v>
      </c>
      <c r="C65" s="144">
        <v>3581977.02</v>
      </c>
      <c r="D65" s="144">
        <v>0</v>
      </c>
      <c r="E65" s="144">
        <v>1681335.94</v>
      </c>
    </row>
    <row r="66" spans="1:9" x14ac:dyDescent="0.2">
      <c r="A66" s="145">
        <v>1242</v>
      </c>
      <c r="B66" s="148" t="s">
        <v>159</v>
      </c>
      <c r="C66" s="144">
        <v>582538.94999999995</v>
      </c>
      <c r="D66" s="144">
        <v>0</v>
      </c>
      <c r="E66" s="144">
        <v>358741.72</v>
      </c>
    </row>
    <row r="67" spans="1:9" x14ac:dyDescent="0.2">
      <c r="A67" s="145">
        <v>1243</v>
      </c>
      <c r="B67" s="148" t="s">
        <v>160</v>
      </c>
      <c r="C67" s="144">
        <v>89341.47</v>
      </c>
      <c r="D67" s="144">
        <v>0</v>
      </c>
      <c r="E67" s="144">
        <v>49137.81</v>
      </c>
    </row>
    <row r="68" spans="1:9" x14ac:dyDescent="0.2">
      <c r="A68" s="145">
        <v>1244</v>
      </c>
      <c r="B68" s="148" t="s">
        <v>161</v>
      </c>
      <c r="C68" s="144">
        <v>22567226.289999999</v>
      </c>
      <c r="D68" s="144">
        <v>0</v>
      </c>
      <c r="E68" s="144">
        <v>10194801.67</v>
      </c>
    </row>
    <row r="69" spans="1:9" x14ac:dyDescent="0.2">
      <c r="A69" s="145">
        <v>1245</v>
      </c>
      <c r="B69" s="148" t="s">
        <v>162</v>
      </c>
      <c r="C69" s="144">
        <v>85869.01</v>
      </c>
      <c r="D69" s="144">
        <v>0</v>
      </c>
      <c r="E69" s="144">
        <v>69400.23</v>
      </c>
    </row>
    <row r="70" spans="1:9" x14ac:dyDescent="0.2">
      <c r="A70" s="145">
        <v>1246</v>
      </c>
      <c r="B70" s="148" t="s">
        <v>163</v>
      </c>
      <c r="C70" s="144">
        <v>5715445.0999999996</v>
      </c>
      <c r="D70" s="144">
        <v>0</v>
      </c>
      <c r="E70" s="144">
        <v>4420417.4800000004</v>
      </c>
    </row>
    <row r="71" spans="1:9" x14ac:dyDescent="0.2">
      <c r="A71" s="145">
        <v>1247</v>
      </c>
      <c r="B71" s="148" t="s">
        <v>164</v>
      </c>
      <c r="C71" s="144">
        <v>40020</v>
      </c>
      <c r="D71" s="144">
        <v>0</v>
      </c>
      <c r="E71" s="144">
        <v>0</v>
      </c>
    </row>
    <row r="72" spans="1:9" x14ac:dyDescent="0.2">
      <c r="A72" s="145">
        <v>1248</v>
      </c>
      <c r="B72" s="148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50" t="s">
        <v>102</v>
      </c>
      <c r="B74" s="150"/>
      <c r="C74" s="150"/>
      <c r="D74" s="150"/>
      <c r="E74" s="150"/>
      <c r="F74" s="150"/>
      <c r="G74" s="150"/>
      <c r="H74" s="150"/>
      <c r="I74" s="150"/>
    </row>
    <row r="75" spans="1:9" x14ac:dyDescent="0.2">
      <c r="A75" s="149" t="s">
        <v>86</v>
      </c>
      <c r="B75" s="149" t="s">
        <v>83</v>
      </c>
      <c r="C75" s="149" t="s">
        <v>84</v>
      </c>
      <c r="D75" s="149" t="s">
        <v>103</v>
      </c>
      <c r="E75" s="149" t="s">
        <v>166</v>
      </c>
      <c r="F75" s="149" t="s">
        <v>558</v>
      </c>
      <c r="G75" s="149" t="s">
        <v>148</v>
      </c>
      <c r="H75" s="149" t="s">
        <v>100</v>
      </c>
      <c r="I75" s="149" t="s">
        <v>127</v>
      </c>
    </row>
    <row r="76" spans="1:9" x14ac:dyDescent="0.2">
      <c r="A76" s="145">
        <v>1250</v>
      </c>
      <c r="B76" s="148" t="s">
        <v>167</v>
      </c>
      <c r="C76" s="144">
        <f>SUM(C77:C81)</f>
        <v>112810</v>
      </c>
      <c r="D76" s="144">
        <f>SUM(D77:D81)</f>
        <v>0</v>
      </c>
      <c r="E76" s="144">
        <f>SUM(E77:E81)</f>
        <v>63297.33</v>
      </c>
      <c r="F76" s="148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45">
        <v>1251</v>
      </c>
      <c r="B77" s="148" t="s">
        <v>168</v>
      </c>
      <c r="C77" s="144">
        <v>112810</v>
      </c>
      <c r="D77" s="144">
        <v>0</v>
      </c>
      <c r="E77" s="144">
        <v>63297.33</v>
      </c>
    </row>
    <row r="78" spans="1:9" x14ac:dyDescent="0.2">
      <c r="A78" s="145">
        <v>1252</v>
      </c>
      <c r="B78" s="148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45">
        <v>1253</v>
      </c>
      <c r="B79" s="148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45">
        <v>1254</v>
      </c>
      <c r="B80" s="148" t="s">
        <v>171</v>
      </c>
      <c r="C80" s="144">
        <v>0</v>
      </c>
      <c r="D80" s="144">
        <v>0</v>
      </c>
      <c r="E80" s="144">
        <v>0</v>
      </c>
    </row>
    <row r="81" spans="1:8" x14ac:dyDescent="0.2">
      <c r="A81" s="145">
        <v>1259</v>
      </c>
      <c r="B81" s="148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45">
        <v>1270</v>
      </c>
      <c r="B82" s="148" t="s">
        <v>173</v>
      </c>
      <c r="C82" s="144">
        <f>SUM(C83:C88)</f>
        <v>4868656.9000000004</v>
      </c>
      <c r="D82" s="143"/>
      <c r="E82" s="143"/>
    </row>
    <row r="83" spans="1:8" x14ac:dyDescent="0.2">
      <c r="A83" s="145">
        <v>1271</v>
      </c>
      <c r="B83" s="148" t="s">
        <v>174</v>
      </c>
      <c r="C83" s="144">
        <v>4868656.9000000004</v>
      </c>
      <c r="D83" s="143"/>
      <c r="E83" s="143"/>
    </row>
    <row r="84" spans="1:8" x14ac:dyDescent="0.2">
      <c r="A84" s="145">
        <v>1272</v>
      </c>
      <c r="B84" s="148" t="s">
        <v>175</v>
      </c>
      <c r="C84" s="144">
        <v>0</v>
      </c>
      <c r="D84" s="143"/>
      <c r="E84" s="143"/>
    </row>
    <row r="85" spans="1:8" x14ac:dyDescent="0.2">
      <c r="A85" s="145">
        <v>1273</v>
      </c>
      <c r="B85" s="148" t="s">
        <v>176</v>
      </c>
      <c r="C85" s="144">
        <v>0</v>
      </c>
      <c r="D85" s="143"/>
      <c r="E85" s="143"/>
    </row>
    <row r="86" spans="1:8" x14ac:dyDescent="0.2">
      <c r="A86" s="145">
        <v>1274</v>
      </c>
      <c r="B86" s="148" t="s">
        <v>177</v>
      </c>
      <c r="C86" s="144">
        <v>0</v>
      </c>
      <c r="D86" s="143"/>
      <c r="E86" s="143"/>
    </row>
    <row r="87" spans="1:8" x14ac:dyDescent="0.2">
      <c r="A87" s="145">
        <v>1275</v>
      </c>
      <c r="B87" s="148" t="s">
        <v>178</v>
      </c>
      <c r="C87" s="144">
        <v>0</v>
      </c>
      <c r="D87" s="143"/>
      <c r="E87" s="143"/>
    </row>
    <row r="88" spans="1:8" x14ac:dyDescent="0.2">
      <c r="A88" s="145">
        <v>1279</v>
      </c>
      <c r="B88" s="148" t="s">
        <v>179</v>
      </c>
      <c r="C88" s="144">
        <v>0</v>
      </c>
      <c r="D88" s="143"/>
      <c r="E88" s="143"/>
    </row>
    <row r="90" spans="1:8" x14ac:dyDescent="0.2">
      <c r="A90" s="150" t="s">
        <v>104</v>
      </c>
      <c r="B90" s="150"/>
      <c r="C90" s="150"/>
      <c r="D90" s="150"/>
      <c r="E90" s="150"/>
      <c r="F90" s="150"/>
      <c r="G90" s="150"/>
      <c r="H90" s="150"/>
    </row>
    <row r="91" spans="1:8" x14ac:dyDescent="0.2">
      <c r="A91" s="149" t="s">
        <v>86</v>
      </c>
      <c r="B91" s="149" t="s">
        <v>83</v>
      </c>
      <c r="C91" s="149" t="s">
        <v>84</v>
      </c>
      <c r="D91" s="149" t="s">
        <v>180</v>
      </c>
      <c r="E91" s="149"/>
      <c r="F91" s="149"/>
      <c r="G91" s="149"/>
      <c r="H91" s="149"/>
    </row>
    <row r="92" spans="1:8" x14ac:dyDescent="0.2">
      <c r="A92" s="145">
        <v>1160</v>
      </c>
      <c r="B92" s="148" t="s">
        <v>181</v>
      </c>
      <c r="C92" s="144">
        <f>SUM(C93:C94)</f>
        <v>0</v>
      </c>
      <c r="E92" s="148" t="str">
        <f>IF(OR(C92&lt;&gt;0,C93&lt;&gt;0,C94&lt;&gt;0),"","SIN INFORMACIÓN QUE REVELAR")</f>
        <v>SIN INFORMACIÓN QUE REVELAR</v>
      </c>
    </row>
    <row r="93" spans="1:8" x14ac:dyDescent="0.2">
      <c r="A93" s="145">
        <v>1161</v>
      </c>
      <c r="B93" s="148" t="s">
        <v>182</v>
      </c>
      <c r="C93" s="144">
        <v>0</v>
      </c>
    </row>
    <row r="94" spans="1:8" x14ac:dyDescent="0.2">
      <c r="A94" s="145">
        <v>1162</v>
      </c>
      <c r="B94" s="148" t="s">
        <v>183</v>
      </c>
      <c r="C94" s="144">
        <v>0</v>
      </c>
    </row>
    <row r="95" spans="1:8" x14ac:dyDescent="0.2">
      <c r="C95" s="144"/>
    </row>
    <row r="96" spans="1:8" x14ac:dyDescent="0.2">
      <c r="A96" s="150" t="s">
        <v>559</v>
      </c>
      <c r="B96" s="150"/>
      <c r="C96" s="150"/>
      <c r="D96" s="150"/>
      <c r="E96" s="150"/>
      <c r="F96" s="150"/>
      <c r="G96" s="150"/>
      <c r="H96" s="150"/>
    </row>
    <row r="97" spans="1:8" x14ac:dyDescent="0.2">
      <c r="A97" s="149" t="s">
        <v>86</v>
      </c>
      <c r="B97" s="149" t="s">
        <v>83</v>
      </c>
      <c r="C97" s="149" t="s">
        <v>84</v>
      </c>
      <c r="D97" s="149" t="s">
        <v>127</v>
      </c>
      <c r="E97" s="149"/>
      <c r="F97" s="149"/>
      <c r="G97" s="149"/>
      <c r="H97" s="149"/>
    </row>
    <row r="98" spans="1:8" x14ac:dyDescent="0.2">
      <c r="A98" s="145">
        <v>1190</v>
      </c>
      <c r="B98" s="148" t="s">
        <v>492</v>
      </c>
      <c r="C98" s="144">
        <f>SUM(C99:C102)</f>
        <v>0</v>
      </c>
      <c r="E98" s="148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45">
        <v>1191</v>
      </c>
      <c r="B99" s="148" t="s">
        <v>485</v>
      </c>
      <c r="C99" s="144">
        <v>0</v>
      </c>
    </row>
    <row r="100" spans="1:8" x14ac:dyDescent="0.2">
      <c r="A100" s="145">
        <v>1192</v>
      </c>
      <c r="B100" s="148" t="s">
        <v>486</v>
      </c>
      <c r="C100" s="144">
        <v>0</v>
      </c>
    </row>
    <row r="101" spans="1:8" x14ac:dyDescent="0.2">
      <c r="A101" s="145">
        <v>1193</v>
      </c>
      <c r="B101" s="148" t="s">
        <v>487</v>
      </c>
      <c r="C101" s="144">
        <v>0</v>
      </c>
    </row>
    <row r="102" spans="1:8" x14ac:dyDescent="0.2">
      <c r="A102" s="145">
        <v>1194</v>
      </c>
      <c r="B102" s="148" t="s">
        <v>488</v>
      </c>
      <c r="C102" s="144">
        <v>0</v>
      </c>
    </row>
    <row r="103" spans="1:8" x14ac:dyDescent="0.2">
      <c r="A103" s="145">
        <v>1290</v>
      </c>
      <c r="B103" s="148" t="s">
        <v>184</v>
      </c>
      <c r="C103" s="144">
        <f>SUM(C104:C106)</f>
        <v>0</v>
      </c>
    </row>
    <row r="104" spans="1:8" x14ac:dyDescent="0.2">
      <c r="A104" s="145">
        <v>1291</v>
      </c>
      <c r="B104" s="148" t="s">
        <v>185</v>
      </c>
      <c r="C104" s="144">
        <v>0</v>
      </c>
    </row>
    <row r="105" spans="1:8" x14ac:dyDescent="0.2">
      <c r="A105" s="145">
        <v>1292</v>
      </c>
      <c r="B105" s="148" t="s">
        <v>186</v>
      </c>
      <c r="C105" s="144">
        <v>0</v>
      </c>
    </row>
    <row r="106" spans="1:8" x14ac:dyDescent="0.2">
      <c r="A106" s="145">
        <v>1293</v>
      </c>
      <c r="B106" s="148" t="s">
        <v>187</v>
      </c>
      <c r="C106" s="144">
        <v>0</v>
      </c>
    </row>
    <row r="107" spans="1:8" x14ac:dyDescent="0.2">
      <c r="C107" s="144"/>
    </row>
    <row r="108" spans="1:8" x14ac:dyDescent="0.2">
      <c r="A108" s="150" t="s">
        <v>105</v>
      </c>
      <c r="B108" s="150"/>
      <c r="C108" s="150"/>
      <c r="D108" s="150"/>
      <c r="E108" s="150"/>
      <c r="F108" s="150"/>
      <c r="G108" s="150"/>
      <c r="H108" s="150"/>
    </row>
    <row r="109" spans="1:8" x14ac:dyDescent="0.2">
      <c r="A109" s="149" t="s">
        <v>86</v>
      </c>
      <c r="B109" s="149" t="s">
        <v>83</v>
      </c>
      <c r="C109" s="149" t="s">
        <v>84</v>
      </c>
      <c r="D109" s="149" t="s">
        <v>123</v>
      </c>
      <c r="E109" s="149" t="s">
        <v>124</v>
      </c>
      <c r="F109" s="149" t="s">
        <v>125</v>
      </c>
      <c r="G109" s="149" t="s">
        <v>188</v>
      </c>
      <c r="H109" s="149" t="s">
        <v>578</v>
      </c>
    </row>
    <row r="110" spans="1:8" x14ac:dyDescent="0.2">
      <c r="A110" s="145">
        <v>2110</v>
      </c>
      <c r="B110" s="148" t="s">
        <v>189</v>
      </c>
      <c r="C110" s="144">
        <f>SUM(C111:C119)</f>
        <v>2707438.12</v>
      </c>
      <c r="D110" s="144">
        <f>SUM(D111:D119)</f>
        <v>2707438.12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8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45">
        <v>2111</v>
      </c>
      <c r="B111" s="148" t="s">
        <v>190</v>
      </c>
      <c r="C111" s="144">
        <v>-553489.76</v>
      </c>
      <c r="D111" s="144">
        <f>C111</f>
        <v>-553489.76</v>
      </c>
      <c r="E111" s="144">
        <v>0</v>
      </c>
      <c r="F111" s="144">
        <v>0</v>
      </c>
      <c r="G111" s="144">
        <v>0</v>
      </c>
    </row>
    <row r="112" spans="1:8" x14ac:dyDescent="0.2">
      <c r="A112" s="145">
        <v>2112</v>
      </c>
      <c r="B112" s="148" t="s">
        <v>191</v>
      </c>
      <c r="C112" s="144">
        <v>-2328899.23</v>
      </c>
      <c r="D112" s="144">
        <f t="shared" ref="D112:D119" si="1">C112</f>
        <v>-2328899.23</v>
      </c>
      <c r="E112" s="144">
        <v>0</v>
      </c>
      <c r="F112" s="144">
        <v>0</v>
      </c>
      <c r="G112" s="144">
        <v>0</v>
      </c>
    </row>
    <row r="113" spans="1:8" x14ac:dyDescent="0.2">
      <c r="A113" s="145">
        <v>2113</v>
      </c>
      <c r="B113" s="148" t="s">
        <v>192</v>
      </c>
      <c r="C113" s="144">
        <v>2218756.5</v>
      </c>
      <c r="D113" s="144">
        <f t="shared" si="1"/>
        <v>2218756.5</v>
      </c>
      <c r="E113" s="144">
        <v>0</v>
      </c>
      <c r="F113" s="144">
        <v>0</v>
      </c>
      <c r="G113" s="144">
        <v>0</v>
      </c>
    </row>
    <row r="114" spans="1:8" x14ac:dyDescent="0.2">
      <c r="A114" s="145">
        <v>2114</v>
      </c>
      <c r="B114" s="148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45">
        <v>2115</v>
      </c>
      <c r="B115" s="148" t="s">
        <v>194</v>
      </c>
      <c r="C115" s="144">
        <v>279282</v>
      </c>
      <c r="D115" s="144">
        <f t="shared" si="1"/>
        <v>279282</v>
      </c>
      <c r="E115" s="144">
        <v>0</v>
      </c>
      <c r="F115" s="144">
        <v>0</v>
      </c>
      <c r="G115" s="144">
        <v>0</v>
      </c>
    </row>
    <row r="116" spans="1:8" x14ac:dyDescent="0.2">
      <c r="A116" s="145">
        <v>2116</v>
      </c>
      <c r="B116" s="148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45">
        <v>2117</v>
      </c>
      <c r="B117" s="148" t="s">
        <v>196</v>
      </c>
      <c r="C117" s="144">
        <v>1710505.8</v>
      </c>
      <c r="D117" s="144">
        <f t="shared" si="1"/>
        <v>1710505.8</v>
      </c>
      <c r="E117" s="144">
        <v>0</v>
      </c>
      <c r="F117" s="144">
        <v>0</v>
      </c>
      <c r="G117" s="144">
        <v>0</v>
      </c>
    </row>
    <row r="118" spans="1:8" x14ac:dyDescent="0.2">
      <c r="A118" s="145">
        <v>2118</v>
      </c>
      <c r="B118" s="148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45">
        <v>2119</v>
      </c>
      <c r="B119" s="148" t="s">
        <v>198</v>
      </c>
      <c r="C119" s="144">
        <v>1381282.81</v>
      </c>
      <c r="D119" s="144">
        <f t="shared" si="1"/>
        <v>1381282.81</v>
      </c>
      <c r="E119" s="144">
        <v>0</v>
      </c>
      <c r="F119" s="144">
        <v>0</v>
      </c>
      <c r="G119" s="144">
        <v>0</v>
      </c>
    </row>
    <row r="120" spans="1:8" x14ac:dyDescent="0.2">
      <c r="A120" s="145">
        <v>2120</v>
      </c>
      <c r="B120" s="148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45">
        <v>2121</v>
      </c>
      <c r="B121" s="148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45">
        <v>2122</v>
      </c>
      <c r="B122" s="148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45">
        <v>2129</v>
      </c>
      <c r="B123" s="148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50" t="s">
        <v>106</v>
      </c>
      <c r="B125" s="150"/>
      <c r="C125" s="150"/>
      <c r="D125" s="150"/>
      <c r="E125" s="150"/>
      <c r="F125" s="150"/>
      <c r="G125" s="150"/>
      <c r="H125" s="150"/>
    </row>
    <row r="126" spans="1:8" x14ac:dyDescent="0.2">
      <c r="A126" s="149" t="s">
        <v>86</v>
      </c>
      <c r="B126" s="149" t="s">
        <v>83</v>
      </c>
      <c r="C126" s="149" t="s">
        <v>84</v>
      </c>
      <c r="D126" s="149" t="s">
        <v>87</v>
      </c>
      <c r="E126" s="149" t="s">
        <v>127</v>
      </c>
      <c r="F126" s="149"/>
      <c r="G126" s="149"/>
      <c r="H126" s="149"/>
    </row>
    <row r="127" spans="1:8" x14ac:dyDescent="0.2">
      <c r="A127" s="145">
        <v>2160</v>
      </c>
      <c r="B127" s="148" t="s">
        <v>203</v>
      </c>
      <c r="C127" s="144">
        <f>SUM(C128:C133)</f>
        <v>0</v>
      </c>
      <c r="E127" s="148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45">
        <v>2161</v>
      </c>
      <c r="B128" s="148" t="s">
        <v>204</v>
      </c>
      <c r="C128" s="144">
        <v>0</v>
      </c>
    </row>
    <row r="129" spans="1:8" x14ac:dyDescent="0.2">
      <c r="A129" s="145">
        <v>2162</v>
      </c>
      <c r="B129" s="148" t="s">
        <v>205</v>
      </c>
      <c r="C129" s="144">
        <v>0</v>
      </c>
    </row>
    <row r="130" spans="1:8" x14ac:dyDescent="0.2">
      <c r="A130" s="145">
        <v>2163</v>
      </c>
      <c r="B130" s="148" t="s">
        <v>206</v>
      </c>
      <c r="C130" s="144">
        <v>0</v>
      </c>
    </row>
    <row r="131" spans="1:8" x14ac:dyDescent="0.2">
      <c r="A131" s="145">
        <v>2164</v>
      </c>
      <c r="B131" s="148" t="s">
        <v>207</v>
      </c>
      <c r="C131" s="144">
        <v>0</v>
      </c>
    </row>
    <row r="132" spans="1:8" x14ac:dyDescent="0.2">
      <c r="A132" s="145">
        <v>2165</v>
      </c>
      <c r="B132" s="148" t="s">
        <v>208</v>
      </c>
      <c r="C132" s="144">
        <v>0</v>
      </c>
    </row>
    <row r="133" spans="1:8" x14ac:dyDescent="0.2">
      <c r="A133" s="145">
        <v>2166</v>
      </c>
      <c r="B133" s="148" t="s">
        <v>209</v>
      </c>
      <c r="C133" s="144">
        <v>0</v>
      </c>
    </row>
    <row r="134" spans="1:8" x14ac:dyDescent="0.2">
      <c r="A134" s="145">
        <v>2250</v>
      </c>
      <c r="B134" s="148" t="s">
        <v>210</v>
      </c>
      <c r="C134" s="144">
        <f>SUM(C135:C140)</f>
        <v>0</v>
      </c>
    </row>
    <row r="135" spans="1:8" x14ac:dyDescent="0.2">
      <c r="A135" s="145">
        <v>2251</v>
      </c>
      <c r="B135" s="148" t="s">
        <v>211</v>
      </c>
      <c r="C135" s="144">
        <v>0</v>
      </c>
    </row>
    <row r="136" spans="1:8" x14ac:dyDescent="0.2">
      <c r="A136" s="145">
        <v>2252</v>
      </c>
      <c r="B136" s="148" t="s">
        <v>212</v>
      </c>
      <c r="C136" s="144">
        <v>0</v>
      </c>
    </row>
    <row r="137" spans="1:8" x14ac:dyDescent="0.2">
      <c r="A137" s="145">
        <v>2253</v>
      </c>
      <c r="B137" s="148" t="s">
        <v>213</v>
      </c>
      <c r="C137" s="144">
        <v>0</v>
      </c>
    </row>
    <row r="138" spans="1:8" x14ac:dyDescent="0.2">
      <c r="A138" s="145">
        <v>2254</v>
      </c>
      <c r="B138" s="148" t="s">
        <v>214</v>
      </c>
      <c r="C138" s="144">
        <v>0</v>
      </c>
    </row>
    <row r="139" spans="1:8" x14ac:dyDescent="0.2">
      <c r="A139" s="145">
        <v>2255</v>
      </c>
      <c r="B139" s="148" t="s">
        <v>215</v>
      </c>
      <c r="C139" s="144">
        <v>0</v>
      </c>
    </row>
    <row r="140" spans="1:8" x14ac:dyDescent="0.2">
      <c r="A140" s="145">
        <v>2256</v>
      </c>
      <c r="B140" s="148" t="s">
        <v>216</v>
      </c>
      <c r="C140" s="144">
        <v>0</v>
      </c>
    </row>
    <row r="142" spans="1:8" x14ac:dyDescent="0.2">
      <c r="A142" s="150" t="s">
        <v>560</v>
      </c>
      <c r="B142" s="150"/>
      <c r="C142" s="150"/>
      <c r="D142" s="150"/>
      <c r="E142" s="150"/>
      <c r="F142" s="150"/>
      <c r="G142" s="150"/>
      <c r="H142" s="150"/>
    </row>
    <row r="143" spans="1:8" x14ac:dyDescent="0.2">
      <c r="A143" s="151" t="s">
        <v>86</v>
      </c>
      <c r="B143" s="151" t="s">
        <v>83</v>
      </c>
      <c r="C143" s="151" t="s">
        <v>84</v>
      </c>
      <c r="D143" s="151" t="s">
        <v>87</v>
      </c>
      <c r="E143" s="151" t="s">
        <v>127</v>
      </c>
      <c r="F143" s="151"/>
      <c r="G143" s="151"/>
      <c r="H143" s="151"/>
    </row>
    <row r="144" spans="1:8" x14ac:dyDescent="0.2">
      <c r="A144" s="145">
        <v>2150</v>
      </c>
      <c r="B144" s="148" t="s">
        <v>561</v>
      </c>
      <c r="C144" s="144">
        <f>SUM(C145:C147)</f>
        <v>0</v>
      </c>
      <c r="E144" s="148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45">
        <v>2151</v>
      </c>
      <c r="B145" s="148" t="s">
        <v>562</v>
      </c>
      <c r="C145" s="144">
        <v>0</v>
      </c>
    </row>
    <row r="146" spans="1:5" x14ac:dyDescent="0.2">
      <c r="A146" s="145">
        <v>2152</v>
      </c>
      <c r="B146" s="148" t="s">
        <v>563</v>
      </c>
      <c r="C146" s="144">
        <v>0</v>
      </c>
    </row>
    <row r="147" spans="1:5" x14ac:dyDescent="0.2">
      <c r="A147" s="145">
        <v>2159</v>
      </c>
      <c r="B147" s="148" t="s">
        <v>217</v>
      </c>
      <c r="C147" s="144">
        <v>0</v>
      </c>
    </row>
    <row r="148" spans="1:5" x14ac:dyDescent="0.2">
      <c r="A148" s="145">
        <v>2240</v>
      </c>
      <c r="B148" s="148" t="s">
        <v>219</v>
      </c>
      <c r="C148" s="144">
        <f>SUM(C149:C151)</f>
        <v>0</v>
      </c>
    </row>
    <row r="149" spans="1:5" x14ac:dyDescent="0.2">
      <c r="A149" s="145">
        <v>2241</v>
      </c>
      <c r="B149" s="148" t="s">
        <v>220</v>
      </c>
      <c r="C149" s="144">
        <v>0</v>
      </c>
    </row>
    <row r="150" spans="1:5" x14ac:dyDescent="0.2">
      <c r="A150" s="145">
        <v>2242</v>
      </c>
      <c r="B150" s="148" t="s">
        <v>221</v>
      </c>
      <c r="C150" s="144">
        <v>0</v>
      </c>
    </row>
    <row r="151" spans="1:5" x14ac:dyDescent="0.2">
      <c r="A151" s="145">
        <v>2249</v>
      </c>
      <c r="B151" s="148" t="s">
        <v>222</v>
      </c>
      <c r="C151" s="144">
        <v>0</v>
      </c>
    </row>
    <row r="153" spans="1:5" x14ac:dyDescent="0.2">
      <c r="A153" s="155" t="s">
        <v>564</v>
      </c>
      <c r="B153" s="155"/>
      <c r="C153" s="155"/>
      <c r="D153" s="155"/>
      <c r="E153" s="155"/>
    </row>
    <row r="154" spans="1:5" x14ac:dyDescent="0.2">
      <c r="A154" s="156" t="s">
        <v>86</v>
      </c>
      <c r="B154" s="156" t="s">
        <v>83</v>
      </c>
      <c r="C154" s="156" t="s">
        <v>84</v>
      </c>
      <c r="D154" s="157" t="s">
        <v>87</v>
      </c>
      <c r="E154" s="157" t="s">
        <v>127</v>
      </c>
    </row>
    <row r="155" spans="1:5" x14ac:dyDescent="0.2">
      <c r="A155" s="158">
        <v>2170</v>
      </c>
      <c r="B155" s="159" t="s">
        <v>565</v>
      </c>
      <c r="C155" s="160">
        <f>SUM(C156:C158)</f>
        <v>0</v>
      </c>
      <c r="D155" s="159"/>
      <c r="E155" s="159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58">
        <v>2171</v>
      </c>
      <c r="B156" s="159" t="s">
        <v>566</v>
      </c>
      <c r="C156" s="160">
        <v>0</v>
      </c>
      <c r="D156" s="159"/>
      <c r="E156" s="159"/>
    </row>
    <row r="157" spans="1:5" x14ac:dyDescent="0.2">
      <c r="A157" s="158">
        <v>2172</v>
      </c>
      <c r="B157" s="159" t="s">
        <v>567</v>
      </c>
      <c r="C157" s="160">
        <v>0</v>
      </c>
      <c r="D157" s="159"/>
      <c r="E157" s="159"/>
    </row>
    <row r="158" spans="1:5" x14ac:dyDescent="0.2">
      <c r="A158" s="158">
        <v>2179</v>
      </c>
      <c r="B158" s="159" t="s">
        <v>568</v>
      </c>
      <c r="C158" s="160">
        <v>0</v>
      </c>
      <c r="D158" s="159"/>
      <c r="E158" s="159"/>
    </row>
    <row r="159" spans="1:5" x14ac:dyDescent="0.2">
      <c r="A159" s="158">
        <v>2260</v>
      </c>
      <c r="B159" s="159" t="s">
        <v>569</v>
      </c>
      <c r="C159" s="160">
        <f>SUM(C160:C163)</f>
        <v>0</v>
      </c>
      <c r="D159" s="159"/>
      <c r="E159" s="159"/>
    </row>
    <row r="160" spans="1:5" x14ac:dyDescent="0.2">
      <c r="A160" s="158">
        <v>2261</v>
      </c>
      <c r="B160" s="159" t="s">
        <v>570</v>
      </c>
      <c r="C160" s="160">
        <v>0</v>
      </c>
      <c r="D160" s="159"/>
    </row>
    <row r="161" spans="1:5" x14ac:dyDescent="0.2">
      <c r="A161" s="158">
        <v>2262</v>
      </c>
      <c r="B161" s="159" t="s">
        <v>571</v>
      </c>
      <c r="C161" s="160">
        <v>0</v>
      </c>
      <c r="D161" s="159"/>
      <c r="E161" s="159"/>
    </row>
    <row r="162" spans="1:5" x14ac:dyDescent="0.2">
      <c r="A162" s="158">
        <v>2263</v>
      </c>
      <c r="B162" s="159" t="s">
        <v>572</v>
      </c>
      <c r="C162" s="160">
        <v>0</v>
      </c>
      <c r="D162" s="159"/>
      <c r="E162" s="159"/>
    </row>
    <row r="163" spans="1:5" x14ac:dyDescent="0.2">
      <c r="A163" s="158">
        <v>2269</v>
      </c>
      <c r="B163" s="159" t="s">
        <v>573</v>
      </c>
      <c r="C163" s="160">
        <v>0</v>
      </c>
      <c r="D163" s="159"/>
      <c r="E163" s="159"/>
    </row>
    <row r="164" spans="1:5" x14ac:dyDescent="0.2">
      <c r="A164" s="159"/>
      <c r="B164" s="159"/>
      <c r="C164" s="159"/>
      <c r="D164" s="159"/>
      <c r="E164" s="159"/>
    </row>
    <row r="165" spans="1:5" x14ac:dyDescent="0.2">
      <c r="A165" s="155" t="s">
        <v>574</v>
      </c>
      <c r="B165" s="155"/>
      <c r="C165" s="155"/>
      <c r="D165" s="155"/>
      <c r="E165" s="155"/>
    </row>
    <row r="166" spans="1:5" x14ac:dyDescent="0.2">
      <c r="A166" s="156" t="s">
        <v>86</v>
      </c>
      <c r="B166" s="156" t="s">
        <v>83</v>
      </c>
      <c r="C166" s="156" t="s">
        <v>84</v>
      </c>
      <c r="D166" s="157" t="s">
        <v>87</v>
      </c>
      <c r="E166" s="157" t="s">
        <v>127</v>
      </c>
    </row>
    <row r="167" spans="1:5" x14ac:dyDescent="0.2">
      <c r="A167" s="158">
        <v>2190</v>
      </c>
      <c r="B167" s="159" t="s">
        <v>575</v>
      </c>
      <c r="C167" s="160">
        <f>SUM(C168:C170)</f>
        <v>0</v>
      </c>
      <c r="D167" s="159"/>
      <c r="E167" s="159" t="str">
        <f>IF(OR(C167&lt;&gt;0,C168&lt;&gt;0,C169&lt;&gt;0,C170&lt;&gt;0),"","SIN INFORMACIÓN QUE REVELAR")</f>
        <v>SIN INFORMACIÓN QUE REVELAR</v>
      </c>
    </row>
    <row r="168" spans="1:5" x14ac:dyDescent="0.2">
      <c r="A168" s="158">
        <v>2191</v>
      </c>
      <c r="B168" s="159" t="s">
        <v>576</v>
      </c>
      <c r="C168" s="160">
        <v>0</v>
      </c>
      <c r="D168" s="159"/>
      <c r="E168" s="159"/>
    </row>
    <row r="169" spans="1:5" x14ac:dyDescent="0.2">
      <c r="A169" s="158">
        <v>2192</v>
      </c>
      <c r="B169" s="159" t="s">
        <v>577</v>
      </c>
      <c r="C169" s="160">
        <v>0</v>
      </c>
      <c r="D169" s="159"/>
    </row>
    <row r="170" spans="1:5" x14ac:dyDescent="0.2">
      <c r="A170" s="158">
        <v>2199</v>
      </c>
      <c r="B170" s="159" t="s">
        <v>218</v>
      </c>
      <c r="C170" s="160">
        <v>0</v>
      </c>
      <c r="D170" s="159"/>
      <c r="E170" s="159"/>
    </row>
    <row r="171" spans="1:5" x14ac:dyDescent="0.2">
      <c r="A171" s="159"/>
      <c r="B171" s="159"/>
      <c r="C171" s="160"/>
      <c r="D171" s="159"/>
      <c r="E171" s="159"/>
    </row>
    <row r="172" spans="1:5" x14ac:dyDescent="0.2">
      <c r="A172" s="159"/>
      <c r="B172" s="159"/>
      <c r="C172" s="159"/>
      <c r="D172" s="159"/>
      <c r="E172" s="159"/>
    </row>
    <row r="173" spans="1:5" x14ac:dyDescent="0.2">
      <c r="A173" s="159"/>
      <c r="B173" s="159" t="s">
        <v>518</v>
      </c>
      <c r="C173" s="159"/>
      <c r="D173" s="159"/>
      <c r="E173" s="15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0866141732283472" right="0.70866141732283472" top="0.74803149606299213" bottom="0.74803149606299213" header="0.31496062992125984" footer="0.31496062992125984"/>
  <pageSetup scale="43" orientation="landscape" r:id="rId1"/>
  <rowBreaks count="1" manualBreakCount="1">
    <brk id="107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view="pageBreakPreview" zoomScaleNormal="100" zoomScaleSheetLayoutView="100" workbookViewId="0">
      <selection activeCell="K25" sqref="K25"/>
    </sheetView>
  </sheetViews>
  <sheetFormatPr baseColWidth="10" defaultColWidth="9.140625" defaultRowHeight="11.25" x14ac:dyDescent="0.2"/>
  <cols>
    <col min="1" max="1" width="12.7109375" style="19" customWidth="1"/>
    <col min="2" max="2" width="48.140625" style="19" customWidth="1"/>
    <col min="3" max="3" width="22.85546875" style="19" customWidth="1"/>
    <col min="4" max="4" width="16.5703125" style="19" customWidth="1"/>
    <col min="5" max="5" width="24.140625" style="19" bestFit="1" customWidth="1"/>
    <col min="6" max="16384" width="9.140625" style="19"/>
  </cols>
  <sheetData>
    <row r="1" spans="1:5" ht="18.95" customHeight="1" x14ac:dyDescent="0.2">
      <c r="A1" s="195" t="s">
        <v>596</v>
      </c>
      <c r="B1" s="195"/>
      <c r="C1" s="195"/>
      <c r="D1" s="17" t="s">
        <v>498</v>
      </c>
      <c r="E1" s="18">
        <v>2025</v>
      </c>
    </row>
    <row r="2" spans="1:5" ht="18.95" customHeight="1" x14ac:dyDescent="0.2">
      <c r="A2" s="195" t="s">
        <v>504</v>
      </c>
      <c r="B2" s="195"/>
      <c r="C2" s="195"/>
      <c r="D2" s="17" t="s">
        <v>499</v>
      </c>
      <c r="E2" s="18" t="s">
        <v>501</v>
      </c>
    </row>
    <row r="3" spans="1:5" ht="18.95" customHeight="1" x14ac:dyDescent="0.2">
      <c r="A3" s="195" t="s">
        <v>597</v>
      </c>
      <c r="B3" s="195"/>
      <c r="C3" s="195"/>
      <c r="D3" s="17" t="s">
        <v>500</v>
      </c>
      <c r="E3" s="18">
        <v>3</v>
      </c>
    </row>
    <row r="4" spans="1:5" ht="18.95" customHeight="1" x14ac:dyDescent="0.2">
      <c r="A4" s="195" t="s">
        <v>516</v>
      </c>
      <c r="B4" s="195"/>
      <c r="C4" s="195"/>
      <c r="D4" s="17"/>
      <c r="E4" s="18"/>
    </row>
    <row r="5" spans="1:5" x14ac:dyDescent="0.2">
      <c r="A5" s="20" t="s">
        <v>116</v>
      </c>
      <c r="B5" s="21"/>
      <c r="C5" s="21"/>
      <c r="D5" s="21"/>
      <c r="E5" s="21"/>
    </row>
    <row r="7" spans="1:5" x14ac:dyDescent="0.2">
      <c r="A7" s="21" t="s">
        <v>107</v>
      </c>
      <c r="B7" s="21"/>
      <c r="C7" s="21"/>
      <c r="D7" s="21"/>
      <c r="E7" s="21"/>
    </row>
    <row r="8" spans="1:5" x14ac:dyDescent="0.2">
      <c r="A8" s="22" t="s">
        <v>86</v>
      </c>
      <c r="B8" s="22" t="s">
        <v>83</v>
      </c>
      <c r="C8" s="22" t="s">
        <v>84</v>
      </c>
      <c r="D8" s="22" t="s">
        <v>85</v>
      </c>
      <c r="E8" s="22" t="s">
        <v>87</v>
      </c>
    </row>
    <row r="9" spans="1:5" x14ac:dyDescent="0.2">
      <c r="A9" s="23">
        <v>3110</v>
      </c>
      <c r="B9" s="19" t="s">
        <v>253</v>
      </c>
      <c r="C9" s="129">
        <v>6071228.9299999997</v>
      </c>
      <c r="E9" s="19" t="str">
        <f>IF(OR(C9&lt;&gt;0,C10&lt;&gt;0,C11&lt;&gt;0),"","SIN INFORMACIÓN QUE REVELAR")</f>
        <v/>
      </c>
    </row>
    <row r="10" spans="1:5" x14ac:dyDescent="0.2">
      <c r="A10" s="23">
        <v>3120</v>
      </c>
      <c r="B10" s="19" t="s">
        <v>384</v>
      </c>
      <c r="C10" s="129">
        <v>811190</v>
      </c>
      <c r="E10" s="14"/>
    </row>
    <row r="11" spans="1:5" x14ac:dyDescent="0.2">
      <c r="A11" s="23">
        <v>3130</v>
      </c>
      <c r="B11" s="19" t="s">
        <v>385</v>
      </c>
      <c r="C11" s="129">
        <v>0</v>
      </c>
    </row>
    <row r="13" spans="1:5" x14ac:dyDescent="0.2">
      <c r="A13" s="21" t="s">
        <v>108</v>
      </c>
      <c r="B13" s="21"/>
      <c r="C13" s="21"/>
      <c r="D13" s="21"/>
      <c r="E13" s="21"/>
    </row>
    <row r="14" spans="1:5" x14ac:dyDescent="0.2">
      <c r="A14" s="22" t="s">
        <v>86</v>
      </c>
      <c r="B14" s="22" t="s">
        <v>83</v>
      </c>
      <c r="C14" s="22" t="s">
        <v>84</v>
      </c>
      <c r="D14" s="22" t="s">
        <v>386</v>
      </c>
      <c r="E14" s="22"/>
    </row>
    <row r="15" spans="1:5" x14ac:dyDescent="0.2">
      <c r="A15" s="23">
        <v>3210</v>
      </c>
      <c r="B15" s="19" t="s">
        <v>387</v>
      </c>
      <c r="C15" s="129">
        <v>38736448.030000001</v>
      </c>
      <c r="E15" s="19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3">
        <v>3220</v>
      </c>
      <c r="B16" s="19" t="s">
        <v>388</v>
      </c>
      <c r="C16" s="129">
        <v>299089120.16000003</v>
      </c>
    </row>
    <row r="17" spans="1:5" x14ac:dyDescent="0.2">
      <c r="A17" s="23">
        <v>3230</v>
      </c>
      <c r="B17" s="19" t="s">
        <v>389</v>
      </c>
      <c r="C17" s="129">
        <f>SUM(C18:C21)</f>
        <v>1091735</v>
      </c>
    </row>
    <row r="18" spans="1:5" x14ac:dyDescent="0.2">
      <c r="A18" s="23">
        <v>3231</v>
      </c>
      <c r="B18" s="19" t="s">
        <v>390</v>
      </c>
      <c r="C18" s="129">
        <v>0</v>
      </c>
    </row>
    <row r="19" spans="1:5" x14ac:dyDescent="0.2">
      <c r="A19" s="23">
        <v>3232</v>
      </c>
      <c r="B19" s="19" t="s">
        <v>391</v>
      </c>
      <c r="C19" s="129">
        <v>1091735</v>
      </c>
      <c r="E19" s="14"/>
    </row>
    <row r="20" spans="1:5" x14ac:dyDescent="0.2">
      <c r="A20" s="23">
        <v>3233</v>
      </c>
      <c r="B20" s="19" t="s">
        <v>392</v>
      </c>
      <c r="C20" s="129">
        <v>0</v>
      </c>
    </row>
    <row r="21" spans="1:5" x14ac:dyDescent="0.2">
      <c r="A21" s="23">
        <v>3239</v>
      </c>
      <c r="B21" s="19" t="s">
        <v>393</v>
      </c>
      <c r="C21" s="129">
        <v>0</v>
      </c>
    </row>
    <row r="22" spans="1:5" x14ac:dyDescent="0.2">
      <c r="A22" s="23">
        <v>3240</v>
      </c>
      <c r="B22" s="19" t="s">
        <v>394</v>
      </c>
      <c r="C22" s="129">
        <f>SUM(C23:C25)</f>
        <v>0</v>
      </c>
    </row>
    <row r="23" spans="1:5" x14ac:dyDescent="0.2">
      <c r="A23" s="23">
        <v>3241</v>
      </c>
      <c r="B23" s="19" t="s">
        <v>395</v>
      </c>
      <c r="C23" s="129">
        <v>0</v>
      </c>
    </row>
    <row r="24" spans="1:5" x14ac:dyDescent="0.2">
      <c r="A24" s="23">
        <v>3242</v>
      </c>
      <c r="B24" s="19" t="s">
        <v>396</v>
      </c>
      <c r="C24" s="129">
        <v>0</v>
      </c>
    </row>
    <row r="25" spans="1:5" x14ac:dyDescent="0.2">
      <c r="A25" s="23">
        <v>3243</v>
      </c>
      <c r="B25" s="19" t="s">
        <v>397</v>
      </c>
      <c r="C25" s="129">
        <v>0</v>
      </c>
    </row>
    <row r="26" spans="1:5" x14ac:dyDescent="0.2">
      <c r="A26" s="23">
        <v>3250</v>
      </c>
      <c r="B26" s="19" t="s">
        <v>398</v>
      </c>
      <c r="C26" s="129">
        <f>SUM(C27:C29)</f>
        <v>0</v>
      </c>
    </row>
    <row r="27" spans="1:5" x14ac:dyDescent="0.2">
      <c r="A27" s="23">
        <v>3251</v>
      </c>
      <c r="B27" s="19" t="s">
        <v>399</v>
      </c>
      <c r="C27" s="129">
        <v>0</v>
      </c>
    </row>
    <row r="28" spans="1:5" x14ac:dyDescent="0.2">
      <c r="A28" s="23">
        <v>3252</v>
      </c>
      <c r="B28" s="19" t="s">
        <v>400</v>
      </c>
      <c r="C28" s="129">
        <v>0</v>
      </c>
    </row>
    <row r="29" spans="1:5" x14ac:dyDescent="0.2">
      <c r="A29" s="23">
        <v>3253</v>
      </c>
      <c r="B29" s="19" t="s">
        <v>595</v>
      </c>
      <c r="C29" s="129">
        <v>0</v>
      </c>
    </row>
    <row r="30" spans="1:5" x14ac:dyDescent="0.2">
      <c r="B30" s="19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view="pageBreakPreview" zoomScale="60" zoomScaleNormal="100" workbookViewId="0">
      <selection activeCell="F16" sqref="F16"/>
    </sheetView>
  </sheetViews>
  <sheetFormatPr baseColWidth="10" defaultColWidth="9.140625" defaultRowHeight="11.25" x14ac:dyDescent="0.2"/>
  <cols>
    <col min="1" max="1" width="10" style="19" customWidth="1"/>
    <col min="2" max="2" width="63.42578125" style="19" bestFit="1" customWidth="1"/>
    <col min="3" max="3" width="15.42578125" style="19" bestFit="1" customWidth="1"/>
    <col min="4" max="4" width="16.42578125" style="19" bestFit="1" customWidth="1"/>
    <col min="5" max="5" width="24.140625" style="19" bestFit="1" customWidth="1"/>
    <col min="6" max="16384" width="9.140625" style="19"/>
  </cols>
  <sheetData>
    <row r="1" spans="1:5" s="24" customFormat="1" ht="18.95" customHeight="1" x14ac:dyDescent="0.25">
      <c r="A1" s="195" t="s">
        <v>596</v>
      </c>
      <c r="B1" s="195"/>
      <c r="C1" s="195"/>
      <c r="D1" s="17" t="s">
        <v>498</v>
      </c>
      <c r="E1" s="18">
        <v>2025</v>
      </c>
    </row>
    <row r="2" spans="1:5" s="24" customFormat="1" ht="18.95" customHeight="1" x14ac:dyDescent="0.25">
      <c r="A2" s="195" t="s">
        <v>505</v>
      </c>
      <c r="B2" s="195"/>
      <c r="C2" s="195"/>
      <c r="D2" s="17" t="s">
        <v>499</v>
      </c>
      <c r="E2" s="18" t="s">
        <v>501</v>
      </c>
    </row>
    <row r="3" spans="1:5" s="24" customFormat="1" ht="18.95" customHeight="1" x14ac:dyDescent="0.25">
      <c r="A3" s="195" t="s">
        <v>597</v>
      </c>
      <c r="B3" s="195"/>
      <c r="C3" s="195"/>
      <c r="D3" s="17" t="s">
        <v>500</v>
      </c>
      <c r="E3" s="18">
        <v>3</v>
      </c>
    </row>
    <row r="4" spans="1:5" s="24" customFormat="1" ht="18.95" customHeight="1" x14ac:dyDescent="0.25">
      <c r="A4" s="195" t="s">
        <v>516</v>
      </c>
      <c r="B4" s="195"/>
      <c r="C4" s="195"/>
      <c r="D4" s="17"/>
      <c r="E4" s="18"/>
    </row>
    <row r="5" spans="1:5" x14ac:dyDescent="0.2">
      <c r="A5" s="20" t="s">
        <v>116</v>
      </c>
      <c r="B5" s="21"/>
      <c r="C5" s="21"/>
      <c r="D5" s="21"/>
      <c r="E5" s="21"/>
    </row>
    <row r="7" spans="1:5" x14ac:dyDescent="0.2">
      <c r="A7" s="21" t="s">
        <v>584</v>
      </c>
      <c r="B7" s="21"/>
      <c r="C7" s="21"/>
      <c r="D7" s="21"/>
      <c r="E7" s="120"/>
    </row>
    <row r="8" spans="1:5" x14ac:dyDescent="0.2">
      <c r="A8" s="22" t="s">
        <v>86</v>
      </c>
      <c r="B8" s="22" t="s">
        <v>83</v>
      </c>
      <c r="C8" s="77">
        <v>2025</v>
      </c>
      <c r="D8" s="77">
        <v>2024</v>
      </c>
      <c r="E8" s="121"/>
    </row>
    <row r="9" spans="1:5" x14ac:dyDescent="0.2">
      <c r="A9" s="23">
        <v>1111</v>
      </c>
      <c r="B9" s="19" t="s">
        <v>401</v>
      </c>
      <c r="C9" s="129">
        <v>418566.74</v>
      </c>
      <c r="D9" s="129">
        <v>462069.71</v>
      </c>
      <c r="E9" s="19" t="str">
        <f>IF(OR(C9&lt;&gt;0,C10&lt;&gt;0,C11&lt;&gt;0,C12&lt;&gt;0,C13&lt;&gt;0,C14&lt;&gt;0,C15&lt;&gt;0,C16&lt;&gt;0),"","SIN INFORMACIÓN QUE REVELAR")</f>
        <v/>
      </c>
    </row>
    <row r="10" spans="1:5" x14ac:dyDescent="0.2">
      <c r="A10" s="23">
        <v>1112</v>
      </c>
      <c r="B10" s="19" t="s">
        <v>402</v>
      </c>
      <c r="C10" s="129">
        <v>39796352.18</v>
      </c>
      <c r="D10" s="129">
        <v>14160934.880000001</v>
      </c>
    </row>
    <row r="11" spans="1:5" x14ac:dyDescent="0.2">
      <c r="A11" s="23">
        <v>1113</v>
      </c>
      <c r="B11" s="19" t="s">
        <v>403</v>
      </c>
      <c r="C11" s="129">
        <v>0</v>
      </c>
      <c r="D11" s="129">
        <v>0</v>
      </c>
    </row>
    <row r="12" spans="1:5" x14ac:dyDescent="0.2">
      <c r="A12" s="23">
        <v>1114</v>
      </c>
      <c r="B12" s="19" t="s">
        <v>117</v>
      </c>
      <c r="C12" s="129">
        <v>0</v>
      </c>
      <c r="D12" s="129">
        <v>0</v>
      </c>
    </row>
    <row r="13" spans="1:5" x14ac:dyDescent="0.2">
      <c r="A13" s="23">
        <v>1115</v>
      </c>
      <c r="B13" s="19" t="s">
        <v>118</v>
      </c>
      <c r="C13" s="129">
        <v>0</v>
      </c>
      <c r="D13" s="129">
        <v>0</v>
      </c>
    </row>
    <row r="14" spans="1:5" x14ac:dyDescent="0.2">
      <c r="A14" s="23">
        <v>1116</v>
      </c>
      <c r="B14" s="19" t="s">
        <v>404</v>
      </c>
      <c r="C14" s="129">
        <v>0</v>
      </c>
      <c r="D14" s="129">
        <v>0</v>
      </c>
    </row>
    <row r="15" spans="1:5" x14ac:dyDescent="0.2">
      <c r="A15" s="23">
        <v>1119</v>
      </c>
      <c r="B15" s="19" t="s">
        <v>405</v>
      </c>
      <c r="C15" s="129">
        <v>0</v>
      </c>
      <c r="D15" s="129">
        <v>0</v>
      </c>
    </row>
    <row r="16" spans="1:5" x14ac:dyDescent="0.2">
      <c r="A16" s="29">
        <v>1110</v>
      </c>
      <c r="B16" s="30" t="s">
        <v>519</v>
      </c>
      <c r="C16" s="130">
        <f>SUM(C9:C15)</f>
        <v>40214918.920000002</v>
      </c>
      <c r="D16" s="130">
        <f>SUM(D9:D15)</f>
        <v>14623004.590000002</v>
      </c>
    </row>
    <row r="19" spans="1:5" x14ac:dyDescent="0.2">
      <c r="A19" s="21" t="s">
        <v>585</v>
      </c>
      <c r="B19" s="21"/>
      <c r="C19" s="21"/>
      <c r="D19" s="21"/>
    </row>
    <row r="20" spans="1:5" x14ac:dyDescent="0.2">
      <c r="A20" s="22" t="s">
        <v>86</v>
      </c>
      <c r="B20" s="22" t="s">
        <v>83</v>
      </c>
      <c r="C20" s="77">
        <v>2025</v>
      </c>
      <c r="D20" s="77">
        <v>2024</v>
      </c>
    </row>
    <row r="21" spans="1:5" x14ac:dyDescent="0.2">
      <c r="A21" s="29">
        <v>1230</v>
      </c>
      <c r="B21" s="30" t="s">
        <v>149</v>
      </c>
      <c r="C21" s="130">
        <f>SUM(C22:C28)</f>
        <v>10017273.390000001</v>
      </c>
      <c r="D21" s="130">
        <f>SUM(D22:D28)</f>
        <v>68321626.510000005</v>
      </c>
      <c r="E21" s="19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3">
        <v>1231</v>
      </c>
      <c r="B22" s="19" t="s">
        <v>150</v>
      </c>
      <c r="C22" s="129">
        <v>0</v>
      </c>
      <c r="D22" s="129">
        <v>0</v>
      </c>
    </row>
    <row r="23" spans="1:5" x14ac:dyDescent="0.2">
      <c r="A23" s="23">
        <v>1232</v>
      </c>
      <c r="B23" s="19" t="s">
        <v>151</v>
      </c>
      <c r="C23" s="129">
        <v>0</v>
      </c>
      <c r="D23" s="129">
        <v>0</v>
      </c>
    </row>
    <row r="24" spans="1:5" x14ac:dyDescent="0.2">
      <c r="A24" s="23">
        <v>1233</v>
      </c>
      <c r="B24" s="19" t="s">
        <v>152</v>
      </c>
      <c r="C24" s="129">
        <v>0</v>
      </c>
      <c r="D24" s="129">
        <v>0</v>
      </c>
    </row>
    <row r="25" spans="1:5" x14ac:dyDescent="0.2">
      <c r="A25" s="23">
        <v>1234</v>
      </c>
      <c r="B25" s="19" t="s">
        <v>153</v>
      </c>
      <c r="C25" s="129">
        <v>0</v>
      </c>
      <c r="D25" s="129">
        <v>0</v>
      </c>
    </row>
    <row r="26" spans="1:5" x14ac:dyDescent="0.2">
      <c r="A26" s="23">
        <v>1235</v>
      </c>
      <c r="B26" s="19" t="s">
        <v>154</v>
      </c>
      <c r="C26" s="129">
        <v>10017273.390000001</v>
      </c>
      <c r="D26" s="129">
        <v>67874832.280000001</v>
      </c>
    </row>
    <row r="27" spans="1:5" x14ac:dyDescent="0.2">
      <c r="A27" s="23">
        <v>1236</v>
      </c>
      <c r="B27" s="19" t="s">
        <v>155</v>
      </c>
      <c r="C27" s="129">
        <v>0</v>
      </c>
      <c r="D27" s="129">
        <v>446794.23</v>
      </c>
    </row>
    <row r="28" spans="1:5" x14ac:dyDescent="0.2">
      <c r="A28" s="23">
        <v>1239</v>
      </c>
      <c r="B28" s="19" t="s">
        <v>156</v>
      </c>
      <c r="C28" s="129">
        <v>0</v>
      </c>
      <c r="D28" s="129">
        <v>0</v>
      </c>
    </row>
    <row r="29" spans="1:5" x14ac:dyDescent="0.2">
      <c r="A29" s="29">
        <v>1240</v>
      </c>
      <c r="B29" s="30" t="s">
        <v>157</v>
      </c>
      <c r="C29" s="130">
        <f>SUM(C30:C37)</f>
        <v>1901860.11</v>
      </c>
      <c r="D29" s="130">
        <f>SUM(D30:D37)</f>
        <v>4797165.3000000007</v>
      </c>
    </row>
    <row r="30" spans="1:5" x14ac:dyDescent="0.2">
      <c r="A30" s="23">
        <v>1241</v>
      </c>
      <c r="B30" s="19" t="s">
        <v>158</v>
      </c>
      <c r="C30" s="129">
        <v>267719.38</v>
      </c>
      <c r="D30" s="129">
        <v>372177.65</v>
      </c>
    </row>
    <row r="31" spans="1:5" x14ac:dyDescent="0.2">
      <c r="A31" s="23">
        <v>1242</v>
      </c>
      <c r="B31" s="19" t="s">
        <v>159</v>
      </c>
      <c r="C31" s="129">
        <v>45854.03</v>
      </c>
      <c r="D31" s="129">
        <v>0</v>
      </c>
    </row>
    <row r="32" spans="1:5" x14ac:dyDescent="0.2">
      <c r="A32" s="23">
        <v>1243</v>
      </c>
      <c r="B32" s="19" t="s">
        <v>160</v>
      </c>
      <c r="C32" s="129">
        <v>0</v>
      </c>
      <c r="D32" s="129">
        <v>0</v>
      </c>
    </row>
    <row r="33" spans="1:5" x14ac:dyDescent="0.2">
      <c r="A33" s="23">
        <v>1244</v>
      </c>
      <c r="B33" s="19" t="s">
        <v>161</v>
      </c>
      <c r="C33" s="129">
        <v>1516800</v>
      </c>
      <c r="D33" s="129">
        <v>4382000</v>
      </c>
    </row>
    <row r="34" spans="1:5" x14ac:dyDescent="0.2">
      <c r="A34" s="23">
        <v>1245</v>
      </c>
      <c r="B34" s="19" t="s">
        <v>162</v>
      </c>
      <c r="C34" s="129">
        <v>0</v>
      </c>
      <c r="D34" s="129">
        <v>0</v>
      </c>
    </row>
    <row r="35" spans="1:5" x14ac:dyDescent="0.2">
      <c r="A35" s="23">
        <v>1246</v>
      </c>
      <c r="B35" s="19" t="s">
        <v>163</v>
      </c>
      <c r="C35" s="129">
        <v>71486.7</v>
      </c>
      <c r="D35" s="129">
        <v>42987.65</v>
      </c>
    </row>
    <row r="36" spans="1:5" x14ac:dyDescent="0.2">
      <c r="A36" s="23">
        <v>1247</v>
      </c>
      <c r="B36" s="19" t="s">
        <v>164</v>
      </c>
      <c r="C36" s="129">
        <v>0</v>
      </c>
      <c r="D36" s="129">
        <v>0</v>
      </c>
    </row>
    <row r="37" spans="1:5" x14ac:dyDescent="0.2">
      <c r="A37" s="23">
        <v>1248</v>
      </c>
      <c r="B37" s="19" t="s">
        <v>165</v>
      </c>
      <c r="C37" s="129">
        <v>0</v>
      </c>
      <c r="D37" s="129">
        <v>0</v>
      </c>
    </row>
    <row r="38" spans="1:5" x14ac:dyDescent="0.2">
      <c r="A38" s="109">
        <v>1250</v>
      </c>
      <c r="B38" s="110" t="s">
        <v>167</v>
      </c>
      <c r="C38" s="131">
        <f>SUM(C39:C43)</f>
        <v>0</v>
      </c>
      <c r="D38" s="131">
        <f>SUM(D39:D43)</f>
        <v>0</v>
      </c>
    </row>
    <row r="39" spans="1:5" x14ac:dyDescent="0.2">
      <c r="A39" s="111">
        <v>1251</v>
      </c>
      <c r="B39" s="112" t="s">
        <v>168</v>
      </c>
      <c r="C39" s="132">
        <v>0</v>
      </c>
      <c r="D39" s="132">
        <v>0</v>
      </c>
    </row>
    <row r="40" spans="1:5" x14ac:dyDescent="0.2">
      <c r="A40" s="111">
        <v>1252</v>
      </c>
      <c r="B40" s="112" t="s">
        <v>169</v>
      </c>
      <c r="C40" s="132">
        <v>0</v>
      </c>
      <c r="D40" s="132">
        <v>0</v>
      </c>
    </row>
    <row r="41" spans="1:5" x14ac:dyDescent="0.2">
      <c r="A41" s="111">
        <v>1253</v>
      </c>
      <c r="B41" s="112" t="s">
        <v>170</v>
      </c>
      <c r="C41" s="132">
        <v>0</v>
      </c>
      <c r="D41" s="132">
        <v>0</v>
      </c>
    </row>
    <row r="42" spans="1:5" x14ac:dyDescent="0.2">
      <c r="A42" s="111">
        <v>1254</v>
      </c>
      <c r="B42" s="112" t="s">
        <v>171</v>
      </c>
      <c r="C42" s="132">
        <v>0</v>
      </c>
      <c r="D42" s="132">
        <v>0</v>
      </c>
    </row>
    <row r="43" spans="1:5" x14ac:dyDescent="0.2">
      <c r="A43" s="111">
        <v>1259</v>
      </c>
      <c r="B43" s="112" t="s">
        <v>172</v>
      </c>
      <c r="C43" s="132">
        <v>0</v>
      </c>
      <c r="D43" s="132">
        <v>0</v>
      </c>
    </row>
    <row r="44" spans="1:5" x14ac:dyDescent="0.2">
      <c r="B44" s="78" t="s">
        <v>520</v>
      </c>
      <c r="C44" s="130">
        <f>C21+C29+C38</f>
        <v>11919133.5</v>
      </c>
      <c r="D44" s="130">
        <f>D21+D29+D38</f>
        <v>73118791.810000002</v>
      </c>
    </row>
    <row r="45" spans="1:5" x14ac:dyDescent="0.2">
      <c r="E45" s="119"/>
    </row>
    <row r="46" spans="1:5" x14ac:dyDescent="0.2">
      <c r="A46" s="21" t="s">
        <v>586</v>
      </c>
      <c r="B46" s="21"/>
      <c r="C46" s="21"/>
      <c r="D46" s="21"/>
      <c r="E46" s="120"/>
    </row>
    <row r="47" spans="1:5" x14ac:dyDescent="0.2">
      <c r="A47" s="22" t="s">
        <v>86</v>
      </c>
      <c r="B47" s="22" t="s">
        <v>83</v>
      </c>
      <c r="C47" s="77">
        <v>2025</v>
      </c>
      <c r="D47" s="77">
        <v>2024</v>
      </c>
      <c r="E47" s="121"/>
    </row>
    <row r="48" spans="1:5" x14ac:dyDescent="0.2">
      <c r="A48" s="29">
        <v>3210</v>
      </c>
      <c r="B48" s="30" t="s">
        <v>521</v>
      </c>
      <c r="C48" s="130">
        <v>38736448.030000001</v>
      </c>
      <c r="D48" s="130">
        <v>20594986.82</v>
      </c>
      <c r="E48" s="119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3"/>
      <c r="B49" s="78" t="s">
        <v>510</v>
      </c>
      <c r="C49" s="130">
        <f>C54+C66+C94+C97+C50</f>
        <v>0</v>
      </c>
      <c r="D49" s="130">
        <f>D54+D66+D94+D97+D50</f>
        <v>2307093.08</v>
      </c>
    </row>
    <row r="50" spans="1:4" x14ac:dyDescent="0.2">
      <c r="A50" s="92">
        <v>5100</v>
      </c>
      <c r="B50" s="93" t="s">
        <v>278</v>
      </c>
      <c r="C50" s="133">
        <f>SUM(C53+C51)</f>
        <v>0</v>
      </c>
      <c r="D50" s="133">
        <f>SUM(D53+D51)</f>
        <v>0</v>
      </c>
    </row>
    <row r="51" spans="1:4" x14ac:dyDescent="0.2">
      <c r="A51" s="114">
        <v>5120</v>
      </c>
      <c r="B51" s="117" t="s">
        <v>145</v>
      </c>
      <c r="C51" s="134">
        <f>C52</f>
        <v>0</v>
      </c>
      <c r="D51" s="134">
        <f>D52</f>
        <v>0</v>
      </c>
    </row>
    <row r="52" spans="1:4" x14ac:dyDescent="0.2">
      <c r="A52" s="108">
        <v>5120</v>
      </c>
      <c r="B52" s="118" t="s">
        <v>145</v>
      </c>
      <c r="C52" s="128">
        <v>0</v>
      </c>
      <c r="D52" s="128">
        <v>0</v>
      </c>
    </row>
    <row r="53" spans="1:4" x14ac:dyDescent="0.2">
      <c r="A53" s="94">
        <v>5130</v>
      </c>
      <c r="B53" s="95" t="s">
        <v>539</v>
      </c>
      <c r="C53" s="135">
        <v>0</v>
      </c>
      <c r="D53" s="135">
        <v>0</v>
      </c>
    </row>
    <row r="54" spans="1:4" x14ac:dyDescent="0.2">
      <c r="A54" s="29">
        <v>5400</v>
      </c>
      <c r="B54" s="30" t="s">
        <v>343</v>
      </c>
      <c r="C54" s="130">
        <f>C55+C57+C59+C61+C63</f>
        <v>0</v>
      </c>
      <c r="D54" s="130">
        <f>D55+D57+D59+D61+D63</f>
        <v>0</v>
      </c>
    </row>
    <row r="55" spans="1:4" x14ac:dyDescent="0.2">
      <c r="A55" s="23">
        <v>5410</v>
      </c>
      <c r="B55" s="19" t="s">
        <v>511</v>
      </c>
      <c r="C55" s="129">
        <f>C56</f>
        <v>0</v>
      </c>
      <c r="D55" s="129">
        <f>D56</f>
        <v>0</v>
      </c>
    </row>
    <row r="56" spans="1:4" x14ac:dyDescent="0.2">
      <c r="A56" s="23">
        <v>5411</v>
      </c>
      <c r="B56" s="19" t="s">
        <v>345</v>
      </c>
      <c r="C56" s="129">
        <v>0</v>
      </c>
      <c r="D56" s="129">
        <v>0</v>
      </c>
    </row>
    <row r="57" spans="1:4" x14ac:dyDescent="0.2">
      <c r="A57" s="23">
        <v>5420</v>
      </c>
      <c r="B57" s="19" t="s">
        <v>512</v>
      </c>
      <c r="C57" s="129">
        <f>C58</f>
        <v>0</v>
      </c>
      <c r="D57" s="129">
        <f>D58</f>
        <v>0</v>
      </c>
    </row>
    <row r="58" spans="1:4" x14ac:dyDescent="0.2">
      <c r="A58" s="23">
        <v>5421</v>
      </c>
      <c r="B58" s="19" t="s">
        <v>348</v>
      </c>
      <c r="C58" s="129">
        <v>0</v>
      </c>
      <c r="D58" s="129">
        <v>0</v>
      </c>
    </row>
    <row r="59" spans="1:4" x14ac:dyDescent="0.2">
      <c r="A59" s="23">
        <v>5430</v>
      </c>
      <c r="B59" s="19" t="s">
        <v>513</v>
      </c>
      <c r="C59" s="129">
        <f>C60</f>
        <v>0</v>
      </c>
      <c r="D59" s="129">
        <f>D60</f>
        <v>0</v>
      </c>
    </row>
    <row r="60" spans="1:4" x14ac:dyDescent="0.2">
      <c r="A60" s="23">
        <v>5431</v>
      </c>
      <c r="B60" s="19" t="s">
        <v>351</v>
      </c>
      <c r="C60" s="129">
        <v>0</v>
      </c>
      <c r="D60" s="129">
        <v>0</v>
      </c>
    </row>
    <row r="61" spans="1:4" x14ac:dyDescent="0.2">
      <c r="A61" s="23">
        <v>5440</v>
      </c>
      <c r="B61" s="19" t="s">
        <v>514</v>
      </c>
      <c r="C61" s="129">
        <f>C62</f>
        <v>0</v>
      </c>
      <c r="D61" s="129">
        <f>D62</f>
        <v>0</v>
      </c>
    </row>
    <row r="62" spans="1:4" x14ac:dyDescent="0.2">
      <c r="A62" s="23">
        <v>5441</v>
      </c>
      <c r="B62" s="19" t="s">
        <v>514</v>
      </c>
      <c r="C62" s="129">
        <v>0</v>
      </c>
      <c r="D62" s="129">
        <v>0</v>
      </c>
    </row>
    <row r="63" spans="1:4" x14ac:dyDescent="0.2">
      <c r="A63" s="23">
        <v>5450</v>
      </c>
      <c r="B63" s="19" t="s">
        <v>515</v>
      </c>
      <c r="C63" s="129">
        <f>SUM(C64:C65)</f>
        <v>0</v>
      </c>
      <c r="D63" s="129">
        <f>SUM(D64:D65)</f>
        <v>0</v>
      </c>
    </row>
    <row r="64" spans="1:4" x14ac:dyDescent="0.2">
      <c r="A64" s="23">
        <v>5451</v>
      </c>
      <c r="B64" s="19" t="s">
        <v>355</v>
      </c>
      <c r="C64" s="129">
        <v>0</v>
      </c>
      <c r="D64" s="129">
        <v>0</v>
      </c>
    </row>
    <row r="65" spans="1:4" x14ac:dyDescent="0.2">
      <c r="A65" s="23">
        <v>5452</v>
      </c>
      <c r="B65" s="19" t="s">
        <v>356</v>
      </c>
      <c r="C65" s="129">
        <v>0</v>
      </c>
      <c r="D65" s="129">
        <v>0</v>
      </c>
    </row>
    <row r="66" spans="1:4" x14ac:dyDescent="0.2">
      <c r="A66" s="29">
        <v>5500</v>
      </c>
      <c r="B66" s="30" t="s">
        <v>357</v>
      </c>
      <c r="C66" s="130">
        <f>C67+C76+C79+C85</f>
        <v>0</v>
      </c>
      <c r="D66" s="130">
        <f>D67+D76+D79+D85</f>
        <v>2202183.9300000002</v>
      </c>
    </row>
    <row r="67" spans="1:4" x14ac:dyDescent="0.2">
      <c r="A67" s="23">
        <v>5510</v>
      </c>
      <c r="B67" s="19" t="s">
        <v>358</v>
      </c>
      <c r="C67" s="129">
        <f>SUM(C68:C75)</f>
        <v>0</v>
      </c>
      <c r="D67" s="129">
        <f>SUM(D68:D75)</f>
        <v>2202183.9300000002</v>
      </c>
    </row>
    <row r="68" spans="1:4" x14ac:dyDescent="0.2">
      <c r="A68" s="23">
        <v>5511</v>
      </c>
      <c r="B68" s="19" t="s">
        <v>359</v>
      </c>
      <c r="C68" s="129">
        <v>0</v>
      </c>
      <c r="D68" s="129">
        <v>0</v>
      </c>
    </row>
    <row r="69" spans="1:4" x14ac:dyDescent="0.2">
      <c r="A69" s="23">
        <v>5512</v>
      </c>
      <c r="B69" s="19" t="s">
        <v>360</v>
      </c>
      <c r="C69" s="129">
        <v>0</v>
      </c>
      <c r="D69" s="129">
        <v>0</v>
      </c>
    </row>
    <row r="70" spans="1:4" x14ac:dyDescent="0.2">
      <c r="A70" s="23">
        <v>5513</v>
      </c>
      <c r="B70" s="19" t="s">
        <v>361</v>
      </c>
      <c r="C70" s="129">
        <v>0</v>
      </c>
      <c r="D70" s="129">
        <v>0</v>
      </c>
    </row>
    <row r="71" spans="1:4" x14ac:dyDescent="0.2">
      <c r="A71" s="23">
        <v>5514</v>
      </c>
      <c r="B71" s="19" t="s">
        <v>362</v>
      </c>
      <c r="C71" s="129">
        <v>0</v>
      </c>
      <c r="D71" s="129">
        <v>0</v>
      </c>
    </row>
    <row r="72" spans="1:4" x14ac:dyDescent="0.2">
      <c r="A72" s="23">
        <v>5515</v>
      </c>
      <c r="B72" s="19" t="s">
        <v>363</v>
      </c>
      <c r="C72" s="129">
        <v>0</v>
      </c>
      <c r="D72" s="129">
        <v>2190902.9300000002</v>
      </c>
    </row>
    <row r="73" spans="1:4" x14ac:dyDescent="0.2">
      <c r="A73" s="23">
        <v>5516</v>
      </c>
      <c r="B73" s="19" t="s">
        <v>364</v>
      </c>
      <c r="C73" s="129">
        <v>0</v>
      </c>
      <c r="D73" s="129">
        <v>0</v>
      </c>
    </row>
    <row r="74" spans="1:4" x14ac:dyDescent="0.2">
      <c r="A74" s="23">
        <v>5517</v>
      </c>
      <c r="B74" s="19" t="s">
        <v>365</v>
      </c>
      <c r="C74" s="129">
        <v>0</v>
      </c>
      <c r="D74" s="129">
        <v>11281</v>
      </c>
    </row>
    <row r="75" spans="1:4" x14ac:dyDescent="0.2">
      <c r="A75" s="23">
        <v>5518</v>
      </c>
      <c r="B75" s="19" t="s">
        <v>41</v>
      </c>
      <c r="C75" s="129">
        <v>0</v>
      </c>
      <c r="D75" s="129">
        <v>0</v>
      </c>
    </row>
    <row r="76" spans="1:4" x14ac:dyDescent="0.2">
      <c r="A76" s="23">
        <v>5520</v>
      </c>
      <c r="B76" s="19" t="s">
        <v>40</v>
      </c>
      <c r="C76" s="129">
        <f>SUM(C77:C78)</f>
        <v>0</v>
      </c>
      <c r="D76" s="129">
        <f>SUM(D77:D78)</f>
        <v>0</v>
      </c>
    </row>
    <row r="77" spans="1:4" x14ac:dyDescent="0.2">
      <c r="A77" s="23">
        <v>5521</v>
      </c>
      <c r="B77" s="19" t="s">
        <v>366</v>
      </c>
      <c r="C77" s="129">
        <v>0</v>
      </c>
      <c r="D77" s="129">
        <v>0</v>
      </c>
    </row>
    <row r="78" spans="1:4" x14ac:dyDescent="0.2">
      <c r="A78" s="23">
        <v>5522</v>
      </c>
      <c r="B78" s="19" t="s">
        <v>367</v>
      </c>
      <c r="C78" s="129">
        <v>0</v>
      </c>
      <c r="D78" s="129">
        <v>0</v>
      </c>
    </row>
    <row r="79" spans="1:4" x14ac:dyDescent="0.2">
      <c r="A79" s="23">
        <v>5530</v>
      </c>
      <c r="B79" s="19" t="s">
        <v>368</v>
      </c>
      <c r="C79" s="129">
        <f>SUM(C80:C84)</f>
        <v>0</v>
      </c>
      <c r="D79" s="129">
        <f>SUM(D80:D84)</f>
        <v>0</v>
      </c>
    </row>
    <row r="80" spans="1:4" x14ac:dyDescent="0.2">
      <c r="A80" s="23">
        <v>5531</v>
      </c>
      <c r="B80" s="19" t="s">
        <v>369</v>
      </c>
      <c r="C80" s="129">
        <v>0</v>
      </c>
      <c r="D80" s="129">
        <v>0</v>
      </c>
    </row>
    <row r="81" spans="1:4" x14ac:dyDescent="0.2">
      <c r="A81" s="23">
        <v>5532</v>
      </c>
      <c r="B81" s="19" t="s">
        <v>370</v>
      </c>
      <c r="C81" s="129">
        <v>0</v>
      </c>
      <c r="D81" s="129">
        <v>0</v>
      </c>
    </row>
    <row r="82" spans="1:4" x14ac:dyDescent="0.2">
      <c r="A82" s="23">
        <v>5533</v>
      </c>
      <c r="B82" s="19" t="s">
        <v>371</v>
      </c>
      <c r="C82" s="129">
        <v>0</v>
      </c>
      <c r="D82" s="129">
        <v>0</v>
      </c>
    </row>
    <row r="83" spans="1:4" x14ac:dyDescent="0.2">
      <c r="A83" s="23">
        <v>5534</v>
      </c>
      <c r="B83" s="19" t="s">
        <v>372</v>
      </c>
      <c r="C83" s="129">
        <v>0</v>
      </c>
      <c r="D83" s="129">
        <v>0</v>
      </c>
    </row>
    <row r="84" spans="1:4" x14ac:dyDescent="0.2">
      <c r="A84" s="23">
        <v>5535</v>
      </c>
      <c r="B84" s="19" t="s">
        <v>373</v>
      </c>
      <c r="C84" s="129">
        <v>0</v>
      </c>
      <c r="D84" s="129">
        <v>0</v>
      </c>
    </row>
    <row r="85" spans="1:4" x14ac:dyDescent="0.2">
      <c r="A85" s="23">
        <v>5590</v>
      </c>
      <c r="B85" s="19" t="s">
        <v>374</v>
      </c>
      <c r="C85" s="129">
        <f>SUM(C86:C93)</f>
        <v>0</v>
      </c>
      <c r="D85" s="129">
        <f>SUM(D86:D93)</f>
        <v>0</v>
      </c>
    </row>
    <row r="86" spans="1:4" x14ac:dyDescent="0.2">
      <c r="A86" s="23">
        <v>5591</v>
      </c>
      <c r="B86" s="19" t="s">
        <v>375</v>
      </c>
      <c r="C86" s="129">
        <v>0</v>
      </c>
      <c r="D86" s="129">
        <v>0</v>
      </c>
    </row>
    <row r="87" spans="1:4" x14ac:dyDescent="0.2">
      <c r="A87" s="23">
        <v>5592</v>
      </c>
      <c r="B87" s="19" t="s">
        <v>376</v>
      </c>
      <c r="C87" s="129">
        <v>0</v>
      </c>
      <c r="D87" s="129">
        <v>0</v>
      </c>
    </row>
    <row r="88" spans="1:4" x14ac:dyDescent="0.2">
      <c r="A88" s="23">
        <v>5593</v>
      </c>
      <c r="B88" s="19" t="s">
        <v>377</v>
      </c>
      <c r="C88" s="129">
        <v>0</v>
      </c>
      <c r="D88" s="129">
        <v>0</v>
      </c>
    </row>
    <row r="89" spans="1:4" x14ac:dyDescent="0.2">
      <c r="A89" s="23">
        <v>5594</v>
      </c>
      <c r="B89" s="19" t="s">
        <v>378</v>
      </c>
      <c r="C89" s="129">
        <v>0</v>
      </c>
      <c r="D89" s="129">
        <v>0</v>
      </c>
    </row>
    <row r="90" spans="1:4" x14ac:dyDescent="0.2">
      <c r="A90" s="23">
        <v>5595</v>
      </c>
      <c r="B90" s="19" t="s">
        <v>379</v>
      </c>
      <c r="C90" s="129">
        <v>0</v>
      </c>
      <c r="D90" s="129">
        <v>0</v>
      </c>
    </row>
    <row r="91" spans="1:4" x14ac:dyDescent="0.2">
      <c r="A91" s="23">
        <v>5596</v>
      </c>
      <c r="B91" s="19" t="s">
        <v>274</v>
      </c>
      <c r="C91" s="129">
        <v>0</v>
      </c>
      <c r="D91" s="129">
        <v>0</v>
      </c>
    </row>
    <row r="92" spans="1:4" x14ac:dyDescent="0.2">
      <c r="A92" s="23">
        <v>5597</v>
      </c>
      <c r="B92" s="19" t="s">
        <v>380</v>
      </c>
      <c r="C92" s="129">
        <v>0</v>
      </c>
      <c r="D92" s="129">
        <v>0</v>
      </c>
    </row>
    <row r="93" spans="1:4" x14ac:dyDescent="0.2">
      <c r="A93" s="23">
        <v>5599</v>
      </c>
      <c r="B93" s="19" t="s">
        <v>381</v>
      </c>
      <c r="C93" s="129">
        <v>0</v>
      </c>
      <c r="D93" s="129">
        <v>0</v>
      </c>
    </row>
    <row r="94" spans="1:4" x14ac:dyDescent="0.2">
      <c r="A94" s="29">
        <v>5600</v>
      </c>
      <c r="B94" s="30" t="s">
        <v>39</v>
      </c>
      <c r="C94" s="130">
        <f>C95</f>
        <v>0</v>
      </c>
      <c r="D94" s="130">
        <f>D95</f>
        <v>0</v>
      </c>
    </row>
    <row r="95" spans="1:4" x14ac:dyDescent="0.2">
      <c r="A95" s="23">
        <v>5610</v>
      </c>
      <c r="B95" s="19" t="s">
        <v>382</v>
      </c>
      <c r="C95" s="129">
        <f>C96</f>
        <v>0</v>
      </c>
      <c r="D95" s="129">
        <f>D96</f>
        <v>0</v>
      </c>
    </row>
    <row r="96" spans="1:4" x14ac:dyDescent="0.2">
      <c r="A96" s="23">
        <v>5611</v>
      </c>
      <c r="B96" s="19" t="s">
        <v>383</v>
      </c>
      <c r="C96" s="129">
        <v>0</v>
      </c>
      <c r="D96" s="129">
        <v>0</v>
      </c>
    </row>
    <row r="97" spans="1:4" x14ac:dyDescent="0.2">
      <c r="A97" s="29">
        <v>2110</v>
      </c>
      <c r="B97" s="81" t="s">
        <v>522</v>
      </c>
      <c r="C97" s="130">
        <f>SUM(C98:C102)</f>
        <v>0</v>
      </c>
      <c r="D97" s="130">
        <f>SUM(D98:D102)</f>
        <v>104909.15</v>
      </c>
    </row>
    <row r="98" spans="1:4" x14ac:dyDescent="0.2">
      <c r="A98" s="23">
        <v>2111</v>
      </c>
      <c r="B98" s="19" t="s">
        <v>523</v>
      </c>
      <c r="C98" s="129">
        <v>0</v>
      </c>
      <c r="D98" s="129">
        <v>0</v>
      </c>
    </row>
    <row r="99" spans="1:4" x14ac:dyDescent="0.2">
      <c r="A99" s="23">
        <v>2112</v>
      </c>
      <c r="B99" s="19" t="s">
        <v>524</v>
      </c>
      <c r="C99" s="129">
        <v>0</v>
      </c>
      <c r="D99" s="129">
        <v>59890.8</v>
      </c>
    </row>
    <row r="100" spans="1:4" x14ac:dyDescent="0.2">
      <c r="A100" s="23">
        <v>2112</v>
      </c>
      <c r="B100" s="19" t="s">
        <v>525</v>
      </c>
      <c r="C100" s="129">
        <v>0</v>
      </c>
      <c r="D100" s="129">
        <v>45018.35</v>
      </c>
    </row>
    <row r="101" spans="1:4" x14ac:dyDescent="0.2">
      <c r="A101" s="23">
        <v>2115</v>
      </c>
      <c r="B101" s="19" t="s">
        <v>526</v>
      </c>
      <c r="C101" s="129">
        <v>0</v>
      </c>
      <c r="D101" s="129">
        <v>0</v>
      </c>
    </row>
    <row r="102" spans="1:4" x14ac:dyDescent="0.2">
      <c r="A102" s="23">
        <v>2114</v>
      </c>
      <c r="B102" s="19" t="s">
        <v>527</v>
      </c>
      <c r="C102" s="129">
        <v>0</v>
      </c>
      <c r="D102" s="129">
        <v>0</v>
      </c>
    </row>
    <row r="103" spans="1:4" x14ac:dyDescent="0.2">
      <c r="A103" s="94"/>
      <c r="B103" s="98" t="s">
        <v>540</v>
      </c>
      <c r="C103" s="133">
        <f>+C104</f>
        <v>0</v>
      </c>
      <c r="D103" s="133">
        <f>+D104</f>
        <v>0</v>
      </c>
    </row>
    <row r="104" spans="1:4" x14ac:dyDescent="0.2">
      <c r="A104" s="92">
        <v>1270</v>
      </c>
      <c r="B104" s="93" t="s">
        <v>173</v>
      </c>
      <c r="C104" s="136">
        <f>+C105</f>
        <v>0</v>
      </c>
      <c r="D104" s="136">
        <f>+D105</f>
        <v>0</v>
      </c>
    </row>
    <row r="105" spans="1:4" x14ac:dyDescent="0.2">
      <c r="A105" s="94">
        <v>1273</v>
      </c>
      <c r="B105" s="95" t="s">
        <v>541</v>
      </c>
      <c r="C105" s="137">
        <v>0</v>
      </c>
      <c r="D105" s="137">
        <v>0</v>
      </c>
    </row>
    <row r="106" spans="1:4" x14ac:dyDescent="0.2">
      <c r="A106" s="94"/>
      <c r="B106" s="98" t="s">
        <v>542</v>
      </c>
      <c r="C106" s="133">
        <f>+C107+C129</f>
        <v>0</v>
      </c>
      <c r="D106" s="133">
        <f>+D107+D129</f>
        <v>0</v>
      </c>
    </row>
    <row r="107" spans="1:4" x14ac:dyDescent="0.2">
      <c r="A107" s="92">
        <v>4300</v>
      </c>
      <c r="B107" s="96" t="s">
        <v>590</v>
      </c>
      <c r="C107" s="136">
        <f>C121+C108+C111+C117+C119</f>
        <v>0</v>
      </c>
      <c r="D107" s="138">
        <f>D121+D108+D111+D117+D119</f>
        <v>0</v>
      </c>
    </row>
    <row r="108" spans="1:4" x14ac:dyDescent="0.2">
      <c r="A108" s="92">
        <v>4310</v>
      </c>
      <c r="B108" s="96" t="s">
        <v>261</v>
      </c>
      <c r="C108" s="136">
        <f>SUM(C109:C110)</f>
        <v>0</v>
      </c>
      <c r="D108" s="136">
        <f>SUM(D109:D110)</f>
        <v>0</v>
      </c>
    </row>
    <row r="109" spans="1:4" x14ac:dyDescent="0.2">
      <c r="A109" s="94">
        <v>4311</v>
      </c>
      <c r="B109" s="97" t="s">
        <v>430</v>
      </c>
      <c r="C109" s="137">
        <v>0</v>
      </c>
      <c r="D109" s="139">
        <v>0</v>
      </c>
    </row>
    <row r="110" spans="1:4" x14ac:dyDescent="0.2">
      <c r="A110" s="94">
        <v>4319</v>
      </c>
      <c r="B110" s="97" t="s">
        <v>262</v>
      </c>
      <c r="C110" s="137">
        <v>0</v>
      </c>
      <c r="D110" s="139">
        <v>0</v>
      </c>
    </row>
    <row r="111" spans="1:4" x14ac:dyDescent="0.2">
      <c r="A111" s="92">
        <v>4320</v>
      </c>
      <c r="B111" s="96" t="s">
        <v>263</v>
      </c>
      <c r="C111" s="136">
        <f>SUM(C112:C116)</f>
        <v>0</v>
      </c>
      <c r="D111" s="136">
        <f>SUM(D112:D116)</f>
        <v>0</v>
      </c>
    </row>
    <row r="112" spans="1:4" x14ac:dyDescent="0.2">
      <c r="A112" s="94">
        <v>4321</v>
      </c>
      <c r="B112" s="97" t="s">
        <v>264</v>
      </c>
      <c r="C112" s="137">
        <v>0</v>
      </c>
      <c r="D112" s="139">
        <v>0</v>
      </c>
    </row>
    <row r="113" spans="1:4" x14ac:dyDescent="0.2">
      <c r="A113" s="94">
        <v>4322</v>
      </c>
      <c r="B113" s="97" t="s">
        <v>265</v>
      </c>
      <c r="C113" s="137">
        <v>0</v>
      </c>
      <c r="D113" s="139">
        <v>0</v>
      </c>
    </row>
    <row r="114" spans="1:4" x14ac:dyDescent="0.2">
      <c r="A114" s="94">
        <v>4323</v>
      </c>
      <c r="B114" s="97" t="s">
        <v>266</v>
      </c>
      <c r="C114" s="137">
        <v>0</v>
      </c>
      <c r="D114" s="139">
        <v>0</v>
      </c>
    </row>
    <row r="115" spans="1:4" x14ac:dyDescent="0.2">
      <c r="A115" s="94">
        <v>4324</v>
      </c>
      <c r="B115" s="97" t="s">
        <v>267</v>
      </c>
      <c r="C115" s="137">
        <v>0</v>
      </c>
      <c r="D115" s="139">
        <v>0</v>
      </c>
    </row>
    <row r="116" spans="1:4" x14ac:dyDescent="0.2">
      <c r="A116" s="94">
        <v>4325</v>
      </c>
      <c r="B116" s="97" t="s">
        <v>268</v>
      </c>
      <c r="C116" s="137">
        <v>0</v>
      </c>
      <c r="D116" s="139">
        <v>0</v>
      </c>
    </row>
    <row r="117" spans="1:4" x14ac:dyDescent="0.2">
      <c r="A117" s="92">
        <v>4330</v>
      </c>
      <c r="B117" s="96" t="s">
        <v>269</v>
      </c>
      <c r="C117" s="136">
        <f>C118</f>
        <v>0</v>
      </c>
      <c r="D117" s="136">
        <f>D118</f>
        <v>0</v>
      </c>
    </row>
    <row r="118" spans="1:4" x14ac:dyDescent="0.2">
      <c r="A118" s="94">
        <v>4331</v>
      </c>
      <c r="B118" s="97" t="s">
        <v>269</v>
      </c>
      <c r="C118" s="137">
        <v>0</v>
      </c>
      <c r="D118" s="139">
        <v>0</v>
      </c>
    </row>
    <row r="119" spans="1:4" x14ac:dyDescent="0.2">
      <c r="A119" s="92">
        <v>4340</v>
      </c>
      <c r="B119" s="96" t="s">
        <v>270</v>
      </c>
      <c r="C119" s="136">
        <f>C120</f>
        <v>0</v>
      </c>
      <c r="D119" s="136">
        <f>D120</f>
        <v>0</v>
      </c>
    </row>
    <row r="120" spans="1:4" x14ac:dyDescent="0.2">
      <c r="A120" s="94">
        <v>4341</v>
      </c>
      <c r="B120" s="97" t="s">
        <v>270</v>
      </c>
      <c r="C120" s="137">
        <v>0</v>
      </c>
      <c r="D120" s="139">
        <v>0</v>
      </c>
    </row>
    <row r="121" spans="1:4" x14ac:dyDescent="0.2">
      <c r="A121" s="114">
        <v>4390</v>
      </c>
      <c r="B121" s="115" t="s">
        <v>271</v>
      </c>
      <c r="C121" s="140">
        <f>SUM(C122:C128)</f>
        <v>0</v>
      </c>
      <c r="D121" s="140">
        <f>SUM(D122:D128)</f>
        <v>0</v>
      </c>
    </row>
    <row r="122" spans="1:4" x14ac:dyDescent="0.2">
      <c r="A122" s="75">
        <v>4392</v>
      </c>
      <c r="B122" s="113" t="s">
        <v>272</v>
      </c>
      <c r="C122" s="141">
        <v>0</v>
      </c>
      <c r="D122" s="141">
        <v>0</v>
      </c>
    </row>
    <row r="123" spans="1:4" x14ac:dyDescent="0.2">
      <c r="A123" s="75">
        <v>4393</v>
      </c>
      <c r="B123" s="113" t="s">
        <v>431</v>
      </c>
      <c r="C123" s="141">
        <v>0</v>
      </c>
      <c r="D123" s="141">
        <v>0</v>
      </c>
    </row>
    <row r="124" spans="1:4" x14ac:dyDescent="0.2">
      <c r="A124" s="75">
        <v>4394</v>
      </c>
      <c r="B124" s="113" t="s">
        <v>273</v>
      </c>
      <c r="C124" s="141">
        <v>0</v>
      </c>
      <c r="D124" s="141">
        <v>0</v>
      </c>
    </row>
    <row r="125" spans="1:4" x14ac:dyDescent="0.2">
      <c r="A125" s="75">
        <v>4395</v>
      </c>
      <c r="B125" s="113" t="s">
        <v>274</v>
      </c>
      <c r="C125" s="141">
        <v>0</v>
      </c>
      <c r="D125" s="141">
        <v>0</v>
      </c>
    </row>
    <row r="126" spans="1:4" x14ac:dyDescent="0.2">
      <c r="A126" s="75">
        <v>4396</v>
      </c>
      <c r="B126" s="113" t="s">
        <v>275</v>
      </c>
      <c r="C126" s="141">
        <v>0</v>
      </c>
      <c r="D126" s="141">
        <v>0</v>
      </c>
    </row>
    <row r="127" spans="1:4" x14ac:dyDescent="0.2">
      <c r="A127" s="75">
        <v>4397</v>
      </c>
      <c r="B127" s="113" t="s">
        <v>432</v>
      </c>
      <c r="C127" s="141">
        <v>0</v>
      </c>
      <c r="D127" s="141">
        <v>0</v>
      </c>
    </row>
    <row r="128" spans="1:4" x14ac:dyDescent="0.2">
      <c r="A128" s="94">
        <v>4399</v>
      </c>
      <c r="B128" s="97" t="s">
        <v>271</v>
      </c>
      <c r="C128" s="137">
        <v>0</v>
      </c>
      <c r="D128" s="137">
        <v>0</v>
      </c>
    </row>
    <row r="129" spans="1:4" x14ac:dyDescent="0.2">
      <c r="A129" s="29">
        <v>1120</v>
      </c>
      <c r="B129" s="81" t="s">
        <v>528</v>
      </c>
      <c r="C129" s="130">
        <f>SUM(C130:C138)</f>
        <v>0</v>
      </c>
      <c r="D129" s="130">
        <f>SUM(D130:D138)</f>
        <v>0</v>
      </c>
    </row>
    <row r="130" spans="1:4" x14ac:dyDescent="0.2">
      <c r="A130" s="23">
        <v>1124</v>
      </c>
      <c r="B130" s="82" t="s">
        <v>529</v>
      </c>
      <c r="C130" s="142">
        <v>0</v>
      </c>
      <c r="D130" s="129">
        <v>0</v>
      </c>
    </row>
    <row r="131" spans="1:4" x14ac:dyDescent="0.2">
      <c r="A131" s="23">
        <v>1124</v>
      </c>
      <c r="B131" s="82" t="s">
        <v>530</v>
      </c>
      <c r="C131" s="142">
        <v>0</v>
      </c>
      <c r="D131" s="129">
        <v>0</v>
      </c>
    </row>
    <row r="132" spans="1:4" x14ac:dyDescent="0.2">
      <c r="A132" s="23">
        <v>1124</v>
      </c>
      <c r="B132" s="82" t="s">
        <v>531</v>
      </c>
      <c r="C132" s="142">
        <v>0</v>
      </c>
      <c r="D132" s="129">
        <v>0</v>
      </c>
    </row>
    <row r="133" spans="1:4" x14ac:dyDescent="0.2">
      <c r="A133" s="23">
        <v>1124</v>
      </c>
      <c r="B133" s="82" t="s">
        <v>532</v>
      </c>
      <c r="C133" s="142">
        <v>0</v>
      </c>
      <c r="D133" s="129">
        <v>0</v>
      </c>
    </row>
    <row r="134" spans="1:4" x14ac:dyDescent="0.2">
      <c r="A134" s="23">
        <v>1124</v>
      </c>
      <c r="B134" s="82" t="s">
        <v>533</v>
      </c>
      <c r="C134" s="129">
        <v>0</v>
      </c>
      <c r="D134" s="129">
        <v>0</v>
      </c>
    </row>
    <row r="135" spans="1:4" x14ac:dyDescent="0.2">
      <c r="A135" s="23">
        <v>1124</v>
      </c>
      <c r="B135" s="82" t="s">
        <v>534</v>
      </c>
      <c r="C135" s="129">
        <v>0</v>
      </c>
      <c r="D135" s="129">
        <v>0</v>
      </c>
    </row>
    <row r="136" spans="1:4" x14ac:dyDescent="0.2">
      <c r="A136" s="23">
        <v>1122</v>
      </c>
      <c r="B136" s="82" t="s">
        <v>535</v>
      </c>
      <c r="C136" s="129">
        <v>0</v>
      </c>
      <c r="D136" s="129">
        <v>0</v>
      </c>
    </row>
    <row r="137" spans="1:4" x14ac:dyDescent="0.2">
      <c r="A137" s="23">
        <v>1122</v>
      </c>
      <c r="B137" s="82" t="s">
        <v>536</v>
      </c>
      <c r="C137" s="142">
        <v>0</v>
      </c>
      <c r="D137" s="129">
        <v>0</v>
      </c>
    </row>
    <row r="138" spans="1:4" x14ac:dyDescent="0.2">
      <c r="A138" s="23">
        <v>1122</v>
      </c>
      <c r="B138" s="82" t="s">
        <v>537</v>
      </c>
      <c r="C138" s="129">
        <v>0</v>
      </c>
      <c r="D138" s="129">
        <v>0</v>
      </c>
    </row>
    <row r="139" spans="1:4" x14ac:dyDescent="0.2">
      <c r="A139" s="23"/>
      <c r="B139" s="83" t="s">
        <v>538</v>
      </c>
      <c r="C139" s="130">
        <f>C48+C49-C103-C106</f>
        <v>38736448.030000001</v>
      </c>
      <c r="D139" s="130">
        <f>D48+D49-D103-D106</f>
        <v>22902079.899999999</v>
      </c>
    </row>
    <row r="141" spans="1:4" x14ac:dyDescent="0.2">
      <c r="B141" s="19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0866141732283472" right="0.70866141732283472" top="0.74803149606299213" bottom="0.74803149606299213" header="0.31496062992125984" footer="0.31496062992125984"/>
  <pageSetup scale="70" orientation="portrait" r:id="rId1"/>
  <rowBreaks count="1" manualBreakCount="1">
    <brk id="8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view="pageBreakPreview" zoomScale="175" zoomScaleNormal="100" zoomScaleSheetLayoutView="175" workbookViewId="0">
      <selection activeCell="B31" sqref="B31"/>
    </sheetView>
  </sheetViews>
  <sheetFormatPr baseColWidth="10" defaultColWidth="11.42578125" defaultRowHeight="11.25" x14ac:dyDescent="0.2"/>
  <cols>
    <col min="1" max="1" width="3.42578125" style="26" customWidth="1"/>
    <col min="2" max="2" width="63.140625" style="26" customWidth="1"/>
    <col min="3" max="3" width="17.5703125" style="26" customWidth="1"/>
    <col min="4" max="16384" width="11.42578125" style="26"/>
  </cols>
  <sheetData>
    <row r="1" spans="1:3" s="25" customFormat="1" ht="18" customHeight="1" x14ac:dyDescent="0.25">
      <c r="A1" s="196" t="s">
        <v>596</v>
      </c>
      <c r="B1" s="197"/>
      <c r="C1" s="198"/>
    </row>
    <row r="2" spans="1:3" s="25" customFormat="1" ht="18" customHeight="1" x14ac:dyDescent="0.25">
      <c r="A2" s="199" t="s">
        <v>506</v>
      </c>
      <c r="B2" s="200"/>
      <c r="C2" s="201"/>
    </row>
    <row r="3" spans="1:3" s="25" customFormat="1" ht="18" customHeight="1" x14ac:dyDescent="0.25">
      <c r="A3" s="199" t="s">
        <v>597</v>
      </c>
      <c r="B3" s="200"/>
      <c r="C3" s="201"/>
    </row>
    <row r="4" spans="1:3" s="27" customFormat="1" ht="18" customHeight="1" x14ac:dyDescent="0.2">
      <c r="A4" s="202" t="s">
        <v>507</v>
      </c>
      <c r="B4" s="203"/>
      <c r="C4" s="204"/>
    </row>
    <row r="5" spans="1:3" s="27" customFormat="1" ht="18" customHeight="1" x14ac:dyDescent="0.2">
      <c r="A5" s="205" t="s">
        <v>406</v>
      </c>
      <c r="B5" s="206"/>
      <c r="C5" s="116">
        <v>2025</v>
      </c>
    </row>
    <row r="6" spans="1:3" x14ac:dyDescent="0.2">
      <c r="A6" s="41" t="s">
        <v>435</v>
      </c>
      <c r="B6" s="41"/>
      <c r="C6" s="84">
        <v>78016682.519999996</v>
      </c>
    </row>
    <row r="7" spans="1:3" x14ac:dyDescent="0.2">
      <c r="A7" s="42"/>
      <c r="B7" s="43"/>
      <c r="C7" s="44"/>
    </row>
    <row r="8" spans="1:3" x14ac:dyDescent="0.2">
      <c r="A8" s="51" t="s">
        <v>436</v>
      </c>
      <c r="B8" s="51"/>
      <c r="C8" s="85">
        <f>SUM(C9:C14)</f>
        <v>0</v>
      </c>
    </row>
    <row r="9" spans="1:3" x14ac:dyDescent="0.2">
      <c r="A9" s="58" t="s">
        <v>437</v>
      </c>
      <c r="B9" s="57" t="s">
        <v>261</v>
      </c>
      <c r="C9" s="86">
        <v>0</v>
      </c>
    </row>
    <row r="10" spans="1:3" x14ac:dyDescent="0.2">
      <c r="A10" s="45" t="s">
        <v>438</v>
      </c>
      <c r="B10" s="46" t="s">
        <v>447</v>
      </c>
      <c r="C10" s="86">
        <v>0</v>
      </c>
    </row>
    <row r="11" spans="1:3" x14ac:dyDescent="0.2">
      <c r="A11" s="45" t="s">
        <v>439</v>
      </c>
      <c r="B11" s="46" t="s">
        <v>269</v>
      </c>
      <c r="C11" s="86">
        <v>0</v>
      </c>
    </row>
    <row r="12" spans="1:3" x14ac:dyDescent="0.2">
      <c r="A12" s="45" t="s">
        <v>440</v>
      </c>
      <c r="B12" s="46" t="s">
        <v>270</v>
      </c>
      <c r="C12" s="86">
        <v>0</v>
      </c>
    </row>
    <row r="13" spans="1:3" x14ac:dyDescent="0.2">
      <c r="A13" s="45" t="s">
        <v>441</v>
      </c>
      <c r="B13" s="46" t="s">
        <v>271</v>
      </c>
      <c r="C13" s="86">
        <v>0</v>
      </c>
    </row>
    <row r="14" spans="1:3" x14ac:dyDescent="0.2">
      <c r="A14" s="47" t="s">
        <v>442</v>
      </c>
      <c r="B14" s="48" t="s">
        <v>443</v>
      </c>
      <c r="C14" s="86">
        <v>0</v>
      </c>
    </row>
    <row r="15" spans="1:3" x14ac:dyDescent="0.2">
      <c r="A15" s="42"/>
      <c r="B15" s="49"/>
      <c r="C15" s="50"/>
    </row>
    <row r="16" spans="1:3" x14ac:dyDescent="0.2">
      <c r="A16" s="51" t="s">
        <v>592</v>
      </c>
      <c r="B16" s="43"/>
      <c r="C16" s="85">
        <f>SUM(C17:C19)</f>
        <v>0</v>
      </c>
    </row>
    <row r="17" spans="1:3" x14ac:dyDescent="0.2">
      <c r="A17" s="52">
        <v>3.1</v>
      </c>
      <c r="B17" s="46" t="s">
        <v>446</v>
      </c>
      <c r="C17" s="86">
        <v>0</v>
      </c>
    </row>
    <row r="18" spans="1:3" x14ac:dyDescent="0.2">
      <c r="A18" s="53">
        <v>3.2</v>
      </c>
      <c r="B18" s="46" t="s">
        <v>444</v>
      </c>
      <c r="C18" s="86">
        <v>0</v>
      </c>
    </row>
    <row r="19" spans="1:3" x14ac:dyDescent="0.2">
      <c r="A19" s="53">
        <v>3.3</v>
      </c>
      <c r="B19" s="48" t="s">
        <v>445</v>
      </c>
      <c r="C19" s="87">
        <v>0</v>
      </c>
    </row>
    <row r="20" spans="1:3" x14ac:dyDescent="0.2">
      <c r="A20" s="42"/>
      <c r="B20" s="54"/>
      <c r="C20" s="55"/>
    </row>
    <row r="21" spans="1:3" x14ac:dyDescent="0.2">
      <c r="A21" s="56" t="s">
        <v>543</v>
      </c>
      <c r="B21" s="56"/>
      <c r="C21" s="84">
        <f>C6+C8-C16</f>
        <v>78016682.519999996</v>
      </c>
    </row>
    <row r="23" spans="1:3" ht="22.5" x14ac:dyDescent="0.2">
      <c r="B23" s="161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showGridLines="0" view="pageBreakPreview" zoomScaleNormal="100" zoomScaleSheetLayoutView="100" workbookViewId="0">
      <selection activeCell="G32" sqref="G32"/>
    </sheetView>
  </sheetViews>
  <sheetFormatPr baseColWidth="10" defaultColWidth="11.42578125" defaultRowHeight="11.25" x14ac:dyDescent="0.2"/>
  <cols>
    <col min="1" max="1" width="7.42578125" style="26" customWidth="1"/>
    <col min="2" max="2" width="62.140625" style="26" customWidth="1"/>
    <col min="3" max="3" width="17.5703125" style="26" customWidth="1"/>
    <col min="4" max="16384" width="11.42578125" style="26"/>
  </cols>
  <sheetData>
    <row r="1" spans="1:3" s="28" customFormat="1" ht="18.95" customHeight="1" x14ac:dyDescent="0.25">
      <c r="A1" s="207" t="s">
        <v>596</v>
      </c>
      <c r="B1" s="208"/>
      <c r="C1" s="209"/>
    </row>
    <row r="2" spans="1:3" s="28" customFormat="1" ht="18.95" customHeight="1" x14ac:dyDescent="0.25">
      <c r="A2" s="210" t="s">
        <v>508</v>
      </c>
      <c r="B2" s="211"/>
      <c r="C2" s="212"/>
    </row>
    <row r="3" spans="1:3" s="28" customFormat="1" ht="18.95" customHeight="1" x14ac:dyDescent="0.25">
      <c r="A3" s="210" t="s">
        <v>597</v>
      </c>
      <c r="B3" s="211"/>
      <c r="C3" s="212"/>
    </row>
    <row r="4" spans="1:3" x14ac:dyDescent="0.2">
      <c r="A4" s="202" t="s">
        <v>507</v>
      </c>
      <c r="B4" s="203"/>
      <c r="C4" s="204"/>
    </row>
    <row r="5" spans="1:3" ht="22.35" customHeight="1" x14ac:dyDescent="0.2">
      <c r="A5" s="213" t="s">
        <v>406</v>
      </c>
      <c r="B5" s="214"/>
      <c r="C5" s="116">
        <v>2025</v>
      </c>
    </row>
    <row r="6" spans="1:3" x14ac:dyDescent="0.2">
      <c r="A6" s="66" t="s">
        <v>448</v>
      </c>
      <c r="B6" s="41"/>
      <c r="C6" s="88">
        <v>51292167.990000002</v>
      </c>
    </row>
    <row r="7" spans="1:3" x14ac:dyDescent="0.2">
      <c r="A7" s="60"/>
      <c r="B7" s="43"/>
      <c r="C7" s="61"/>
    </row>
    <row r="8" spans="1:3" x14ac:dyDescent="0.2">
      <c r="A8" s="51" t="s">
        <v>449</v>
      </c>
      <c r="B8" s="62"/>
      <c r="C8" s="85">
        <f>SUM(C9:C29)</f>
        <v>12011933.5</v>
      </c>
    </row>
    <row r="9" spans="1:3" x14ac:dyDescent="0.2">
      <c r="A9" s="76">
        <v>2.1</v>
      </c>
      <c r="B9" s="67" t="s">
        <v>289</v>
      </c>
      <c r="C9" s="89">
        <v>0</v>
      </c>
    </row>
    <row r="10" spans="1:3" x14ac:dyDescent="0.2">
      <c r="A10" s="76">
        <v>2.2000000000000002</v>
      </c>
      <c r="B10" s="67" t="s">
        <v>286</v>
      </c>
      <c r="C10" s="89">
        <v>0</v>
      </c>
    </row>
    <row r="11" spans="1:3" x14ac:dyDescent="0.2">
      <c r="A11" s="72">
        <v>2.2999999999999998</v>
      </c>
      <c r="B11" s="59" t="s">
        <v>158</v>
      </c>
      <c r="C11" s="89">
        <v>267719.38</v>
      </c>
    </row>
    <row r="12" spans="1:3" x14ac:dyDescent="0.2">
      <c r="A12" s="72">
        <v>2.4</v>
      </c>
      <c r="B12" s="59" t="s">
        <v>159</v>
      </c>
      <c r="C12" s="89">
        <v>45854.03</v>
      </c>
    </row>
    <row r="13" spans="1:3" x14ac:dyDescent="0.2">
      <c r="A13" s="72">
        <v>2.5</v>
      </c>
      <c r="B13" s="59" t="s">
        <v>160</v>
      </c>
      <c r="C13" s="89">
        <v>0</v>
      </c>
    </row>
    <row r="14" spans="1:3" x14ac:dyDescent="0.2">
      <c r="A14" s="72">
        <v>2.6</v>
      </c>
      <c r="B14" s="59" t="s">
        <v>161</v>
      </c>
      <c r="C14" s="89">
        <v>1516800</v>
      </c>
    </row>
    <row r="15" spans="1:3" x14ac:dyDescent="0.2">
      <c r="A15" s="72">
        <v>2.7</v>
      </c>
      <c r="B15" s="59" t="s">
        <v>162</v>
      </c>
      <c r="C15" s="89">
        <v>0</v>
      </c>
    </row>
    <row r="16" spans="1:3" x14ac:dyDescent="0.2">
      <c r="A16" s="72">
        <v>2.8</v>
      </c>
      <c r="B16" s="59" t="s">
        <v>163</v>
      </c>
      <c r="C16" s="89">
        <v>71486.7</v>
      </c>
    </row>
    <row r="17" spans="1:3" x14ac:dyDescent="0.2">
      <c r="A17" s="72">
        <v>2.9</v>
      </c>
      <c r="B17" s="59" t="s">
        <v>165</v>
      </c>
      <c r="C17" s="89">
        <v>0</v>
      </c>
    </row>
    <row r="18" spans="1:3" x14ac:dyDescent="0.2">
      <c r="A18" s="72" t="s">
        <v>450</v>
      </c>
      <c r="B18" s="59" t="s">
        <v>451</v>
      </c>
      <c r="C18" s="89">
        <v>0</v>
      </c>
    </row>
    <row r="19" spans="1:3" x14ac:dyDescent="0.2">
      <c r="A19" s="72" t="s">
        <v>476</v>
      </c>
      <c r="B19" s="59" t="s">
        <v>167</v>
      </c>
      <c r="C19" s="89">
        <v>0</v>
      </c>
    </row>
    <row r="20" spans="1:3" x14ac:dyDescent="0.2">
      <c r="A20" s="72" t="s">
        <v>477</v>
      </c>
      <c r="B20" s="59" t="s">
        <v>452</v>
      </c>
      <c r="C20" s="89">
        <v>10017273.390000001</v>
      </c>
    </row>
    <row r="21" spans="1:3" x14ac:dyDescent="0.2">
      <c r="A21" s="72" t="s">
        <v>478</v>
      </c>
      <c r="B21" s="59" t="s">
        <v>453</v>
      </c>
      <c r="C21" s="89">
        <v>0</v>
      </c>
    </row>
    <row r="22" spans="1:3" x14ac:dyDescent="0.2">
      <c r="A22" s="72" t="s">
        <v>479</v>
      </c>
      <c r="B22" s="59" t="s">
        <v>454</v>
      </c>
      <c r="C22" s="89">
        <v>0</v>
      </c>
    </row>
    <row r="23" spans="1:3" x14ac:dyDescent="0.2">
      <c r="A23" s="72" t="s">
        <v>455</v>
      </c>
      <c r="B23" s="59" t="s">
        <v>456</v>
      </c>
      <c r="C23" s="89">
        <v>0</v>
      </c>
    </row>
    <row r="24" spans="1:3" x14ac:dyDescent="0.2">
      <c r="A24" s="72" t="s">
        <v>457</v>
      </c>
      <c r="B24" s="59" t="s">
        <v>458</v>
      </c>
      <c r="C24" s="89">
        <v>0</v>
      </c>
    </row>
    <row r="25" spans="1:3" x14ac:dyDescent="0.2">
      <c r="A25" s="72" t="s">
        <v>459</v>
      </c>
      <c r="B25" s="59" t="s">
        <v>460</v>
      </c>
      <c r="C25" s="89">
        <v>0</v>
      </c>
    </row>
    <row r="26" spans="1:3" x14ac:dyDescent="0.2">
      <c r="A26" s="72" t="s">
        <v>461</v>
      </c>
      <c r="B26" s="59" t="s">
        <v>462</v>
      </c>
      <c r="C26" s="89">
        <v>0</v>
      </c>
    </row>
    <row r="27" spans="1:3" x14ac:dyDescent="0.2">
      <c r="A27" s="72" t="s">
        <v>463</v>
      </c>
      <c r="B27" s="59" t="s">
        <v>464</v>
      </c>
      <c r="C27" s="89">
        <v>0</v>
      </c>
    </row>
    <row r="28" spans="1:3" x14ac:dyDescent="0.2">
      <c r="A28" s="72" t="s">
        <v>465</v>
      </c>
      <c r="B28" s="59" t="s">
        <v>466</v>
      </c>
      <c r="C28" s="89">
        <v>0</v>
      </c>
    </row>
    <row r="29" spans="1:3" x14ac:dyDescent="0.2">
      <c r="A29" s="72" t="s">
        <v>467</v>
      </c>
      <c r="B29" s="67" t="s">
        <v>468</v>
      </c>
      <c r="C29" s="89">
        <v>92800</v>
      </c>
    </row>
    <row r="30" spans="1:3" x14ac:dyDescent="0.2">
      <c r="A30" s="73"/>
      <c r="B30" s="68"/>
      <c r="C30" s="69"/>
    </row>
    <row r="31" spans="1:3" x14ac:dyDescent="0.2">
      <c r="A31" s="70" t="s">
        <v>469</v>
      </c>
      <c r="B31" s="71"/>
      <c r="C31" s="90">
        <f>SUM(C32:C38)</f>
        <v>0</v>
      </c>
    </row>
    <row r="32" spans="1:3" x14ac:dyDescent="0.2">
      <c r="A32" s="72" t="s">
        <v>470</v>
      </c>
      <c r="B32" s="59" t="s">
        <v>358</v>
      </c>
      <c r="C32" s="89">
        <v>0</v>
      </c>
    </row>
    <row r="33" spans="1:3" x14ac:dyDescent="0.2">
      <c r="A33" s="72" t="s">
        <v>471</v>
      </c>
      <c r="B33" s="59" t="s">
        <v>40</v>
      </c>
      <c r="C33" s="89">
        <v>0</v>
      </c>
    </row>
    <row r="34" spans="1:3" x14ac:dyDescent="0.2">
      <c r="A34" s="72" t="s">
        <v>472</v>
      </c>
      <c r="B34" s="59" t="s">
        <v>368</v>
      </c>
      <c r="C34" s="89">
        <v>0</v>
      </c>
    </row>
    <row r="35" spans="1:3" x14ac:dyDescent="0.2">
      <c r="A35" s="72" t="s">
        <v>473</v>
      </c>
      <c r="B35" s="59" t="s">
        <v>374</v>
      </c>
      <c r="C35" s="89">
        <v>0</v>
      </c>
    </row>
    <row r="36" spans="1:3" x14ac:dyDescent="0.2">
      <c r="A36" s="72" t="s">
        <v>474</v>
      </c>
      <c r="B36" s="59" t="s">
        <v>382</v>
      </c>
      <c r="C36" s="89">
        <v>0</v>
      </c>
    </row>
    <row r="37" spans="1:3" x14ac:dyDescent="0.2">
      <c r="A37" s="72" t="s">
        <v>545</v>
      </c>
      <c r="B37" s="59" t="s">
        <v>593</v>
      </c>
      <c r="C37" s="89">
        <v>0</v>
      </c>
    </row>
    <row r="38" spans="1:3" x14ac:dyDescent="0.2">
      <c r="A38" s="72" t="s">
        <v>546</v>
      </c>
      <c r="B38" s="67" t="s">
        <v>475</v>
      </c>
      <c r="C38" s="91">
        <v>0</v>
      </c>
    </row>
    <row r="39" spans="1:3" x14ac:dyDescent="0.2">
      <c r="A39" s="60"/>
      <c r="B39" s="63"/>
      <c r="C39" s="64"/>
    </row>
    <row r="40" spans="1:3" x14ac:dyDescent="0.2">
      <c r="A40" s="65" t="s">
        <v>544</v>
      </c>
      <c r="B40" s="41"/>
      <c r="C40" s="84">
        <f>C6-C8+C31</f>
        <v>39280234.490000002</v>
      </c>
    </row>
    <row r="42" spans="1:3" ht="22.5" x14ac:dyDescent="0.2">
      <c r="B42" s="161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tabSelected="1" view="pageBreakPreview" zoomScale="60" zoomScaleNormal="78" workbookViewId="0">
      <selection activeCell="N24" sqref="N24"/>
    </sheetView>
  </sheetViews>
  <sheetFormatPr baseColWidth="10" defaultColWidth="9.140625" defaultRowHeight="12.75" x14ac:dyDescent="0.2"/>
  <cols>
    <col min="1" max="1" width="10" style="164" customWidth="1"/>
    <col min="2" max="2" width="73.140625" style="164" customWidth="1"/>
    <col min="3" max="3" width="17.42578125" style="164" bestFit="1" customWidth="1"/>
    <col min="4" max="5" width="23.5703125" style="164" bestFit="1" customWidth="1"/>
    <col min="6" max="6" width="19.42578125" style="164" customWidth="1"/>
    <col min="7" max="7" width="24.140625" style="164" bestFit="1" customWidth="1"/>
    <col min="8" max="10" width="20.42578125" style="164" customWidth="1"/>
    <col min="11" max="16384" width="9.140625" style="164"/>
  </cols>
  <sheetData>
    <row r="1" spans="1:10" ht="18.95" customHeight="1" x14ac:dyDescent="0.2">
      <c r="A1" s="216" t="s">
        <v>596</v>
      </c>
      <c r="B1" s="217"/>
      <c r="C1" s="217"/>
      <c r="D1" s="217"/>
      <c r="E1" s="217"/>
      <c r="F1" s="217"/>
      <c r="G1" s="162" t="s">
        <v>498</v>
      </c>
      <c r="H1" s="163">
        <v>2025</v>
      </c>
    </row>
    <row r="2" spans="1:10" ht="18.95" customHeight="1" x14ac:dyDescent="0.2">
      <c r="A2" s="216" t="s">
        <v>509</v>
      </c>
      <c r="B2" s="217"/>
      <c r="C2" s="217"/>
      <c r="D2" s="217"/>
      <c r="E2" s="217"/>
      <c r="F2" s="217"/>
      <c r="G2" s="162" t="s">
        <v>499</v>
      </c>
      <c r="H2" s="163" t="s">
        <v>501</v>
      </c>
    </row>
    <row r="3" spans="1:10" ht="18.95" customHeight="1" x14ac:dyDescent="0.2">
      <c r="A3" s="218" t="s">
        <v>597</v>
      </c>
      <c r="B3" s="219"/>
      <c r="C3" s="219"/>
      <c r="D3" s="219"/>
      <c r="E3" s="219"/>
      <c r="F3" s="219"/>
      <c r="G3" s="162" t="s">
        <v>500</v>
      </c>
      <c r="H3" s="163">
        <v>3</v>
      </c>
    </row>
    <row r="4" spans="1:10" x14ac:dyDescent="0.2">
      <c r="A4" s="218" t="str">
        <f>'Notas a los Edos Financieros'!A4</f>
        <v>(Cifras en Pesos)</v>
      </c>
      <c r="B4" s="219"/>
      <c r="C4" s="219"/>
      <c r="D4" s="219"/>
      <c r="E4" s="219"/>
      <c r="F4" s="219"/>
      <c r="G4" s="165"/>
      <c r="H4" s="165"/>
    </row>
    <row r="5" spans="1:10" x14ac:dyDescent="0.2">
      <c r="A5" s="166" t="s">
        <v>116</v>
      </c>
      <c r="B5" s="167"/>
      <c r="C5" s="167"/>
      <c r="D5" s="167"/>
      <c r="E5" s="167"/>
      <c r="F5" s="167"/>
      <c r="G5" s="167"/>
      <c r="H5" s="167"/>
    </row>
    <row r="8" spans="1:10" x14ac:dyDescent="0.2">
      <c r="A8" s="168" t="s">
        <v>86</v>
      </c>
      <c r="B8" s="168" t="s">
        <v>406</v>
      </c>
      <c r="C8" s="168" t="s">
        <v>110</v>
      </c>
      <c r="D8" s="168" t="s">
        <v>407</v>
      </c>
      <c r="E8" s="168" t="s">
        <v>408</v>
      </c>
      <c r="F8" s="168" t="s">
        <v>109</v>
      </c>
      <c r="G8" s="168" t="s">
        <v>79</v>
      </c>
      <c r="H8" s="168" t="s">
        <v>111</v>
      </c>
      <c r="I8" s="168" t="s">
        <v>112</v>
      </c>
      <c r="J8" s="168" t="s">
        <v>113</v>
      </c>
    </row>
    <row r="9" spans="1:10" s="170" customFormat="1" x14ac:dyDescent="0.2">
      <c r="A9" s="169">
        <v>7000</v>
      </c>
      <c r="B9" s="170" t="s">
        <v>80</v>
      </c>
    </row>
    <row r="10" spans="1:10" x14ac:dyDescent="0.2">
      <c r="A10" s="164">
        <v>7110</v>
      </c>
      <c r="B10" s="164" t="s">
        <v>79</v>
      </c>
      <c r="C10" s="171">
        <v>0</v>
      </c>
      <c r="D10" s="171">
        <v>0</v>
      </c>
      <c r="E10" s="171">
        <v>0</v>
      </c>
      <c r="F10" s="171">
        <f>C10+D10+E10</f>
        <v>0</v>
      </c>
      <c r="G10" s="164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164">
        <v>7120</v>
      </c>
      <c r="B11" s="164" t="s">
        <v>78</v>
      </c>
      <c r="C11" s="171">
        <v>0</v>
      </c>
      <c r="D11" s="171">
        <v>0</v>
      </c>
      <c r="E11" s="171">
        <v>0</v>
      </c>
      <c r="F11" s="171">
        <f t="shared" ref="F11:F34" si="0">C11+D11+E11</f>
        <v>0</v>
      </c>
    </row>
    <row r="12" spans="1:10" x14ac:dyDescent="0.2">
      <c r="A12" s="164">
        <v>7130</v>
      </c>
      <c r="B12" s="164" t="s">
        <v>77</v>
      </c>
      <c r="C12" s="171">
        <v>0</v>
      </c>
      <c r="D12" s="171">
        <v>0</v>
      </c>
      <c r="E12" s="171">
        <v>0</v>
      </c>
      <c r="F12" s="171">
        <f t="shared" si="0"/>
        <v>0</v>
      </c>
    </row>
    <row r="13" spans="1:10" x14ac:dyDescent="0.2">
      <c r="A13" s="164">
        <v>7140</v>
      </c>
      <c r="B13" s="164" t="s">
        <v>76</v>
      </c>
      <c r="C13" s="171">
        <v>0</v>
      </c>
      <c r="D13" s="171">
        <v>0</v>
      </c>
      <c r="E13" s="171">
        <v>0</v>
      </c>
      <c r="F13" s="171">
        <f t="shared" si="0"/>
        <v>0</v>
      </c>
    </row>
    <row r="14" spans="1:10" x14ac:dyDescent="0.2">
      <c r="A14" s="164">
        <v>7150</v>
      </c>
      <c r="B14" s="164" t="s">
        <v>75</v>
      </c>
      <c r="C14" s="171">
        <v>0</v>
      </c>
      <c r="D14" s="171">
        <v>0</v>
      </c>
      <c r="E14" s="171">
        <v>0</v>
      </c>
      <c r="F14" s="171">
        <f t="shared" si="0"/>
        <v>0</v>
      </c>
    </row>
    <row r="15" spans="1:10" x14ac:dyDescent="0.2">
      <c r="A15" s="164">
        <v>7160</v>
      </c>
      <c r="B15" s="164" t="s">
        <v>74</v>
      </c>
      <c r="C15" s="171">
        <v>0</v>
      </c>
      <c r="D15" s="171">
        <v>0</v>
      </c>
      <c r="E15" s="171">
        <v>0</v>
      </c>
      <c r="F15" s="171">
        <f t="shared" si="0"/>
        <v>0</v>
      </c>
    </row>
    <row r="16" spans="1:10" x14ac:dyDescent="0.2">
      <c r="A16" s="164">
        <v>7210</v>
      </c>
      <c r="B16" s="164" t="s">
        <v>73</v>
      </c>
      <c r="C16" s="171">
        <v>0</v>
      </c>
      <c r="D16" s="171">
        <v>0</v>
      </c>
      <c r="E16" s="171">
        <v>0</v>
      </c>
      <c r="F16" s="171">
        <f t="shared" si="0"/>
        <v>0</v>
      </c>
    </row>
    <row r="17" spans="1:6" x14ac:dyDescent="0.2">
      <c r="A17" s="164">
        <v>7220</v>
      </c>
      <c r="B17" s="164" t="s">
        <v>72</v>
      </c>
      <c r="C17" s="171">
        <v>0</v>
      </c>
      <c r="D17" s="171">
        <v>0</v>
      </c>
      <c r="E17" s="171">
        <v>0</v>
      </c>
      <c r="F17" s="171">
        <f t="shared" si="0"/>
        <v>0</v>
      </c>
    </row>
    <row r="18" spans="1:6" x14ac:dyDescent="0.2">
      <c r="A18" s="164">
        <v>7230</v>
      </c>
      <c r="B18" s="164" t="s">
        <v>71</v>
      </c>
      <c r="C18" s="171">
        <v>0</v>
      </c>
      <c r="D18" s="171">
        <v>0</v>
      </c>
      <c r="E18" s="171">
        <v>0</v>
      </c>
      <c r="F18" s="171">
        <f t="shared" si="0"/>
        <v>0</v>
      </c>
    </row>
    <row r="19" spans="1:6" x14ac:dyDescent="0.2">
      <c r="A19" s="164">
        <v>7240</v>
      </c>
      <c r="B19" s="164" t="s">
        <v>70</v>
      </c>
      <c r="C19" s="171">
        <v>0</v>
      </c>
      <c r="D19" s="171">
        <v>0</v>
      </c>
      <c r="E19" s="171">
        <v>0</v>
      </c>
      <c r="F19" s="171">
        <f t="shared" si="0"/>
        <v>0</v>
      </c>
    </row>
    <row r="20" spans="1:6" x14ac:dyDescent="0.2">
      <c r="A20" s="164">
        <v>7250</v>
      </c>
      <c r="B20" s="164" t="s">
        <v>69</v>
      </c>
      <c r="C20" s="171">
        <v>0</v>
      </c>
      <c r="D20" s="171">
        <v>0</v>
      </c>
      <c r="E20" s="171">
        <v>0</v>
      </c>
      <c r="F20" s="171">
        <f t="shared" si="0"/>
        <v>0</v>
      </c>
    </row>
    <row r="21" spans="1:6" x14ac:dyDescent="0.2">
      <c r="A21" s="164">
        <v>7260</v>
      </c>
      <c r="B21" s="164" t="s">
        <v>68</v>
      </c>
      <c r="C21" s="171">
        <v>0</v>
      </c>
      <c r="D21" s="171">
        <v>0</v>
      </c>
      <c r="E21" s="171">
        <v>0</v>
      </c>
      <c r="F21" s="171">
        <f t="shared" si="0"/>
        <v>0</v>
      </c>
    </row>
    <row r="22" spans="1:6" x14ac:dyDescent="0.2">
      <c r="A22" s="164">
        <v>7310</v>
      </c>
      <c r="B22" s="164" t="s">
        <v>67</v>
      </c>
      <c r="C22" s="171">
        <v>0</v>
      </c>
      <c r="D22" s="171">
        <v>0</v>
      </c>
      <c r="E22" s="171">
        <v>0</v>
      </c>
      <c r="F22" s="171">
        <f t="shared" si="0"/>
        <v>0</v>
      </c>
    </row>
    <row r="23" spans="1:6" x14ac:dyDescent="0.2">
      <c r="A23" s="164">
        <v>7320</v>
      </c>
      <c r="B23" s="164" t="s">
        <v>66</v>
      </c>
      <c r="C23" s="171">
        <v>0</v>
      </c>
      <c r="D23" s="171">
        <v>0</v>
      </c>
      <c r="E23" s="171">
        <v>0</v>
      </c>
      <c r="F23" s="171">
        <f t="shared" si="0"/>
        <v>0</v>
      </c>
    </row>
    <row r="24" spans="1:6" x14ac:dyDescent="0.2">
      <c r="A24" s="164">
        <v>7330</v>
      </c>
      <c r="B24" s="164" t="s">
        <v>65</v>
      </c>
      <c r="C24" s="171">
        <v>0</v>
      </c>
      <c r="D24" s="171">
        <v>0</v>
      </c>
      <c r="E24" s="171">
        <v>0</v>
      </c>
      <c r="F24" s="171">
        <f t="shared" si="0"/>
        <v>0</v>
      </c>
    </row>
    <row r="25" spans="1:6" x14ac:dyDescent="0.2">
      <c r="A25" s="164">
        <v>7340</v>
      </c>
      <c r="B25" s="164" t="s">
        <v>64</v>
      </c>
      <c r="C25" s="171">
        <v>0</v>
      </c>
      <c r="D25" s="171">
        <v>0</v>
      </c>
      <c r="E25" s="171">
        <v>0</v>
      </c>
      <c r="F25" s="171">
        <f t="shared" si="0"/>
        <v>0</v>
      </c>
    </row>
    <row r="26" spans="1:6" x14ac:dyDescent="0.2">
      <c r="A26" s="164">
        <v>7350</v>
      </c>
      <c r="B26" s="164" t="s">
        <v>63</v>
      </c>
      <c r="C26" s="171">
        <v>0</v>
      </c>
      <c r="D26" s="171">
        <v>0</v>
      </c>
      <c r="E26" s="171">
        <v>0</v>
      </c>
      <c r="F26" s="171">
        <f t="shared" si="0"/>
        <v>0</v>
      </c>
    </row>
    <row r="27" spans="1:6" x14ac:dyDescent="0.2">
      <c r="A27" s="164">
        <v>7360</v>
      </c>
      <c r="B27" s="164" t="s">
        <v>62</v>
      </c>
      <c r="C27" s="171">
        <v>0</v>
      </c>
      <c r="D27" s="171">
        <v>0</v>
      </c>
      <c r="E27" s="171">
        <v>0</v>
      </c>
      <c r="F27" s="171">
        <f t="shared" si="0"/>
        <v>0</v>
      </c>
    </row>
    <row r="28" spans="1:6" x14ac:dyDescent="0.2">
      <c r="A28" s="164">
        <v>7410</v>
      </c>
      <c r="B28" s="164" t="s">
        <v>61</v>
      </c>
      <c r="C28" s="171">
        <v>0</v>
      </c>
      <c r="D28" s="171">
        <v>0</v>
      </c>
      <c r="E28" s="171">
        <v>0</v>
      </c>
      <c r="F28" s="171">
        <f t="shared" si="0"/>
        <v>0</v>
      </c>
    </row>
    <row r="29" spans="1:6" x14ac:dyDescent="0.2">
      <c r="A29" s="164">
        <v>7420</v>
      </c>
      <c r="B29" s="164" t="s">
        <v>60</v>
      </c>
      <c r="C29" s="171">
        <v>0</v>
      </c>
      <c r="D29" s="171">
        <v>0</v>
      </c>
      <c r="E29" s="171">
        <v>0</v>
      </c>
      <c r="F29" s="171">
        <f t="shared" si="0"/>
        <v>0</v>
      </c>
    </row>
    <row r="30" spans="1:6" x14ac:dyDescent="0.2">
      <c r="A30" s="164">
        <v>7510</v>
      </c>
      <c r="B30" s="164" t="s">
        <v>59</v>
      </c>
      <c r="C30" s="171">
        <v>0</v>
      </c>
      <c r="D30" s="171">
        <v>0</v>
      </c>
      <c r="E30" s="171">
        <v>0</v>
      </c>
      <c r="F30" s="171">
        <f t="shared" si="0"/>
        <v>0</v>
      </c>
    </row>
    <row r="31" spans="1:6" x14ac:dyDescent="0.2">
      <c r="A31" s="164">
        <v>7520</v>
      </c>
      <c r="B31" s="164" t="s">
        <v>58</v>
      </c>
      <c r="C31" s="171">
        <v>0</v>
      </c>
      <c r="D31" s="171">
        <v>0</v>
      </c>
      <c r="E31" s="171">
        <v>0</v>
      </c>
      <c r="F31" s="171">
        <f t="shared" si="0"/>
        <v>0</v>
      </c>
    </row>
    <row r="32" spans="1:6" x14ac:dyDescent="0.2">
      <c r="A32" s="164">
        <v>7610</v>
      </c>
      <c r="B32" s="164" t="s">
        <v>57</v>
      </c>
      <c r="C32" s="171">
        <v>0</v>
      </c>
      <c r="D32" s="171">
        <v>0</v>
      </c>
      <c r="E32" s="171">
        <v>0</v>
      </c>
      <c r="F32" s="171">
        <f t="shared" si="0"/>
        <v>0</v>
      </c>
    </row>
    <row r="33" spans="1:6" x14ac:dyDescent="0.2">
      <c r="A33" s="164">
        <v>7620</v>
      </c>
      <c r="B33" s="164" t="s">
        <v>56</v>
      </c>
      <c r="C33" s="171">
        <v>0</v>
      </c>
      <c r="D33" s="171">
        <v>0</v>
      </c>
      <c r="E33" s="171">
        <v>0</v>
      </c>
      <c r="F33" s="171">
        <f t="shared" si="0"/>
        <v>0</v>
      </c>
    </row>
    <row r="34" spans="1:6" x14ac:dyDescent="0.2">
      <c r="A34" s="164">
        <v>7630</v>
      </c>
      <c r="B34" s="164" t="s">
        <v>55</v>
      </c>
      <c r="C34" s="171">
        <v>0</v>
      </c>
      <c r="D34" s="171">
        <v>0</v>
      </c>
      <c r="E34" s="171">
        <v>0</v>
      </c>
      <c r="F34" s="171">
        <f t="shared" si="0"/>
        <v>0</v>
      </c>
    </row>
    <row r="35" spans="1:6" x14ac:dyDescent="0.2">
      <c r="A35" s="164">
        <v>7640</v>
      </c>
      <c r="B35" s="164" t="s">
        <v>54</v>
      </c>
      <c r="C35" s="171">
        <v>0</v>
      </c>
      <c r="D35" s="171">
        <v>0</v>
      </c>
      <c r="E35" s="171">
        <v>0</v>
      </c>
      <c r="F35" s="171">
        <f t="shared" ref="F35" si="1">C35+D35+E35</f>
        <v>0</v>
      </c>
    </row>
    <row r="36" spans="1:6" x14ac:dyDescent="0.2">
      <c r="C36" s="171"/>
      <c r="D36" s="171"/>
      <c r="E36" s="171"/>
      <c r="F36" s="171"/>
    </row>
    <row r="37" spans="1:6" s="170" customFormat="1" x14ac:dyDescent="0.2">
      <c r="A37" s="169">
        <v>8000</v>
      </c>
      <c r="B37" s="170" t="s">
        <v>53</v>
      </c>
    </row>
    <row r="38" spans="1:6" x14ac:dyDescent="0.2">
      <c r="C38" s="172"/>
      <c r="D38" s="172"/>
      <c r="E38" s="172"/>
      <c r="F38" s="172"/>
    </row>
    <row r="39" spans="1:6" x14ac:dyDescent="0.2">
      <c r="B39" s="215" t="s">
        <v>547</v>
      </c>
      <c r="C39" s="215"/>
      <c r="D39" s="172"/>
      <c r="E39" s="172"/>
      <c r="F39" s="172"/>
    </row>
    <row r="40" spans="1:6" x14ac:dyDescent="0.2">
      <c r="B40" s="173" t="s">
        <v>406</v>
      </c>
      <c r="C40" s="174">
        <f>H1</f>
        <v>2025</v>
      </c>
      <c r="D40" s="172"/>
      <c r="E40" s="172"/>
      <c r="F40" s="172"/>
    </row>
    <row r="41" spans="1:6" x14ac:dyDescent="0.2">
      <c r="A41" s="164">
        <v>8110</v>
      </c>
      <c r="B41" s="175" t="s">
        <v>52</v>
      </c>
      <c r="C41" s="176">
        <v>78487994.189999998</v>
      </c>
      <c r="D41" s="172"/>
      <c r="E41" s="172"/>
      <c r="F41" s="172"/>
    </row>
    <row r="42" spans="1:6" x14ac:dyDescent="0.2">
      <c r="A42" s="164">
        <v>8120</v>
      </c>
      <c r="B42" s="175" t="s">
        <v>51</v>
      </c>
      <c r="C42" s="176">
        <v>-10718847.060000001</v>
      </c>
      <c r="D42" s="172"/>
      <c r="E42" s="172"/>
      <c r="F42" s="172"/>
    </row>
    <row r="43" spans="1:6" x14ac:dyDescent="0.2">
      <c r="A43" s="164">
        <v>8130</v>
      </c>
      <c r="B43" s="175" t="s">
        <v>50</v>
      </c>
      <c r="C43" s="176">
        <v>10247535.390000001</v>
      </c>
      <c r="D43" s="172"/>
      <c r="E43" s="172"/>
      <c r="F43" s="172"/>
    </row>
    <row r="44" spans="1:6" x14ac:dyDescent="0.2">
      <c r="A44" s="164">
        <v>8140</v>
      </c>
      <c r="B44" s="175" t="s">
        <v>49</v>
      </c>
      <c r="C44" s="176">
        <v>0</v>
      </c>
      <c r="D44" s="172"/>
      <c r="E44" s="172"/>
      <c r="F44" s="172"/>
    </row>
    <row r="45" spans="1:6" x14ac:dyDescent="0.2">
      <c r="A45" s="164">
        <v>8150</v>
      </c>
      <c r="B45" s="175" t="s">
        <v>48</v>
      </c>
      <c r="C45" s="176">
        <v>-78016682.519999996</v>
      </c>
      <c r="D45" s="172"/>
      <c r="E45" s="172"/>
      <c r="F45" s="172"/>
    </row>
    <row r="46" spans="1:6" x14ac:dyDescent="0.2">
      <c r="B46" s="177"/>
      <c r="C46" s="178"/>
      <c r="D46" s="172"/>
      <c r="E46" s="172"/>
      <c r="F46" s="172"/>
    </row>
    <row r="47" spans="1:6" x14ac:dyDescent="0.2">
      <c r="B47" s="179"/>
      <c r="C47" s="180"/>
      <c r="D47" s="172"/>
      <c r="E47" s="172"/>
      <c r="F47" s="172"/>
    </row>
    <row r="48" spans="1:6" x14ac:dyDescent="0.2">
      <c r="B48" s="215" t="s">
        <v>548</v>
      </c>
      <c r="C48" s="215"/>
    </row>
    <row r="49" spans="1:3" x14ac:dyDescent="0.2">
      <c r="B49" s="181" t="s">
        <v>406</v>
      </c>
      <c r="C49" s="174">
        <f>H1</f>
        <v>2025</v>
      </c>
    </row>
    <row r="50" spans="1:3" x14ac:dyDescent="0.2">
      <c r="A50" s="164">
        <v>8210</v>
      </c>
      <c r="B50" s="175" t="s">
        <v>47</v>
      </c>
      <c r="C50" s="182">
        <v>-78487994.189999998</v>
      </c>
    </row>
    <row r="51" spans="1:3" x14ac:dyDescent="0.2">
      <c r="A51" s="164">
        <v>8220</v>
      </c>
      <c r="B51" s="175" t="s">
        <v>46</v>
      </c>
      <c r="C51" s="182">
        <v>18565036.129999999</v>
      </c>
    </row>
    <row r="52" spans="1:3" x14ac:dyDescent="0.2">
      <c r="A52" s="164">
        <v>8230</v>
      </c>
      <c r="B52" s="175" t="s">
        <v>594</v>
      </c>
      <c r="C52" s="182">
        <v>-31731259.68</v>
      </c>
    </row>
    <row r="53" spans="1:3" x14ac:dyDescent="0.2">
      <c r="A53" s="164">
        <v>8240</v>
      </c>
      <c r="B53" s="175" t="s">
        <v>45</v>
      </c>
      <c r="C53" s="182">
        <v>40362049.75</v>
      </c>
    </row>
    <row r="54" spans="1:3" x14ac:dyDescent="0.2">
      <c r="A54" s="164">
        <v>8250</v>
      </c>
      <c r="B54" s="175" t="s">
        <v>44</v>
      </c>
      <c r="C54" s="182">
        <v>0</v>
      </c>
    </row>
    <row r="55" spans="1:3" x14ac:dyDescent="0.2">
      <c r="A55" s="164">
        <v>8260</v>
      </c>
      <c r="B55" s="175" t="s">
        <v>43</v>
      </c>
      <c r="C55" s="182">
        <v>0</v>
      </c>
    </row>
    <row r="56" spans="1:3" x14ac:dyDescent="0.2">
      <c r="A56" s="164">
        <v>8270</v>
      </c>
      <c r="B56" s="175" t="s">
        <v>42</v>
      </c>
      <c r="C56" s="182">
        <v>51292167.990000002</v>
      </c>
    </row>
    <row r="58" spans="1:3" x14ac:dyDescent="0.2">
      <c r="B58" s="148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0866141732283472" right="0.70866141732283472" top="0.74803149606299213" bottom="0.74803149606299213" header="0.31496062992125984" footer="0.31496062992125984"/>
  <pageSetup scale="4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Conciliacion_Eg!Área_de_impresión</vt:lpstr>
      <vt:lpstr>Conciliacion_Ig!Área_de_impresión</vt:lpstr>
      <vt:lpstr>ACT!Títulos_a_imprimir</vt:lpstr>
      <vt:lpstr>EFE!Títulos_a_imprimir</vt:lpstr>
      <vt:lpstr>ESF!Títulos_a_imprimir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2025-10-30T22:19:53Z</cp:lastPrinted>
  <dcterms:created xsi:type="dcterms:W3CDTF">2012-12-11T20:36:24Z</dcterms:created>
  <dcterms:modified xsi:type="dcterms:W3CDTF">2025-10-30T22:20:00Z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