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1E586EDA-225D-4630-92D1-075E0D2DB579}" xr6:coauthVersionLast="46" xr6:coauthVersionMax="46" xr10:uidLastSave="{00000000-0000-0000-0000-000000000000}"/>
  <bookViews>
    <workbookView xWindow="-120" yWindow="-120" windowWidth="29040" windowHeight="1584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81029"/>
</workbook>
</file>

<file path=xl/calcChain.xml><?xml version="1.0" encoding="utf-8"?>
<calcChain xmlns="http://schemas.openxmlformats.org/spreadsheetml/2006/main">
  <c r="C26" i="61" l="1"/>
  <c r="E10" i="61" l="1"/>
  <c r="E46" i="59"/>
  <c r="E51" i="59"/>
  <c r="E10" i="59"/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E169" i="59" s="1"/>
  <c r="C159" i="59"/>
  <c r="C155" i="59"/>
  <c r="C144" i="59"/>
  <c r="E160" i="59" l="1"/>
  <c r="C49" i="65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E42" i="59" s="1"/>
  <c r="C32" i="59"/>
  <c r="E35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9" i="61" l="1"/>
  <c r="C57" i="60"/>
  <c r="C66" i="62"/>
  <c r="C49" i="62" s="1"/>
  <c r="C145" i="62" s="1"/>
  <c r="D66" i="62"/>
  <c r="D49" i="62" s="1"/>
  <c r="D145" i="62" s="1"/>
  <c r="C94" i="60"/>
  <c r="C69" i="60"/>
  <c r="C148" i="59" l="1"/>
  <c r="E148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E93" i="59" s="1"/>
  <c r="C82" i="59"/>
  <c r="E76" i="59"/>
  <c r="D76" i="59"/>
  <c r="C76" i="59"/>
  <c r="E64" i="59"/>
  <c r="D64" i="59"/>
  <c r="C64" i="59"/>
  <c r="E56" i="59"/>
  <c r="D56" i="59"/>
  <c r="C56" i="59"/>
  <c r="E131" i="59" l="1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<sst xmlns="http://schemas.openxmlformats.org/spreadsheetml/2006/main" count="860" uniqueCount="604">
  <si>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</si>
  <si>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</si>
  <si>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</si>
  <si>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</si>
  <si>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</si>
  <si>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</si>
  <si>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</si>
  <si>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</si>
  <si>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</si>
  <si>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</si>
  <si>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</si>
  <si>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</si>
  <si>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</si>
  <si>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</si>
  <si>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</si>
  <si>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</si>
  <si>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</si>
  <si>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</si>
  <si>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</si>
  <si>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</si>
  <si>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</si>
  <si>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</si>
  <si>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</si>
  <si>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</si>
  <si>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</si>
  <si>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</si>
  <si>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</si>
  <si>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</si>
  <si>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</si>
  <si>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</si>
  <si>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</si>
  <si>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</si>
  <si>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</si>
  <si>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</si>
  <si>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</si>
  <si>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</si>
  <si>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</si>
  <si>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</si>
  <si>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</si>
  <si>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</si>
  <si>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</si>
  <si>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</si>
  <si>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</si>
  <si>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</si>
  <si>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</si>
  <si>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</si>
  <si>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</si>
  <si>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</si>
  <si>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</si>
  <si>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</si>
  <si>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</si>
  <si>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</si>
  <si>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</si>
  <si>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</si>
  <si>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</si>
  <si>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</si>
  <si>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</si>
  <si>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</si>
  <si>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</si>
  <si>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</si>
  <si>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</si>
  <si>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</si>
  <si>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</si>
  <si>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</si>
  <si>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</si>
  <si>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</si>
  <si>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</si>
  <si>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</si>
  <si>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</si>
  <si>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</si>
  <si>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</si>
  <si>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</si>
  <si>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</si>
  <si>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</si>
  <si>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</si>
  <si>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</si>
  <si>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</si>
  <si>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</si>
  <si>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</si>
  <si>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</si>
  <si>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</si>
  <si>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</si>
  <si>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</si>
  <si>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</si>
  <si>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</si>
  <si>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</si>
  <si>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</si>
  <si>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</si>
  <si>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</si>
  <si>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</si>
  <si>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</si>
  <si>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</si>
  <si>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</si>
  <si>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</si>
  <si>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</si>
  <si>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</si>
  <si>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</si>
  <si>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</si>
  <si>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</si>
  <si>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</si>
  <si>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</si>
  <si>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</si>
  <si>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</si>
  <si>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</si>
  <si>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</si>
  <si>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</si>
  <si>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</si>
  <si>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</si>
  <si>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</si>
  <si>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</si>
  <si>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</si>
  <si>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</si>
  <si>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</si>
  <si>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</si>
  <si>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</si>
  <si>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</si>
  <si>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</si>
  <si>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</si>
  <si>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</si>
  <si>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</si>
  <si>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</si>
  <si>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</si>
  <si>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</si>
  <si>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</si>
  <si>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</si>
  <si>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</si>
  <si>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</si>
  <si>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</si>
  <si>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</si>
  <si>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</si>
  <si>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</si>
  <si>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</si>
  <si>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</si>
  <si>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</si>
  <si>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</si>
  <si>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</si>
  <si>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</si>
  <si>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</si>
  <si>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</si>
  <si>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</si>
  <si>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</si>
  <si>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</si>
  <si>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</si>
  <si>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</si>
  <si>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</si>
  <si>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</si>
  <si>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</si>
  <si>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</si>
  <si>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</si>
  <si>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</si>
  <si>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</si>
  <si>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</si>
  <si>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</si>
  <si>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</si>
  <si>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</si>
  <si>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</si>
  <si>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</si>
  <si>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</si>
  <si>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</si>
  <si>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</si>
  <si>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</si>
  <si>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</si>
  <si>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</si>
  <si>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</si>
  <si>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</si>
  <si>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</si>
  <si>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</si>
  <si>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</si>
  <si>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</si>
  <si>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</si>
  <si>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</si>
  <si>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</si>
  <si>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</si>
  <si>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</si>
  <si>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</si>
  <si>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</si>
  <si>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</si>
  <si>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</si>
  <si>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</si>
  <si>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</si>
  <si>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</si>
  <si>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</si>
  <si>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</si>
  <si>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</si>
  <si>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</si>
  <si>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</si>
  <si>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</si>
  <si>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</si>
  <si>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</si>
  <si>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</si>
  <si>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</si>
  <si>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</si>
  <si>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</si>
  <si>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</si>
  <si>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</si>
  <si>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</si>
  <si>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</si>
  <si>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</si>
  <si>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</si>
  <si>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</si>
  <si>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</si>
  <si>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</si>
  <si>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</si>
  <si>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</si>
  <si>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</si>
  <si>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</si>
  <si>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</si>
  <si>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</si>
  <si>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</si>
  <si>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</si>
  <si>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</si>
  <si>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</si>
  <si>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</si>
  <si>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</si>
  <si>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</si>
  <si>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</si>
  <si>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</si>
  <si>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</si>
  <si>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</si>
  <si>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</si>
  <si>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</si>
  <si>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</si>
  <si>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</si>
  <si>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</si>
  <si>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</si>
  <si>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</si>
  <si>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</si>
  <si>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</si>
  <si>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</si>
  <si>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</si>
  <si>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</si>
  <si>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</si>
  <si>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</si>
  <si>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</si>
  <si>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</si>
  <si>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</si>
  <si>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</si>
  <si>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</si>
  <si>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</si>
  <si>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</si>
  <si>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</si>
  <si>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</si>
  <si>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</si>
  <si>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</si>
  <si>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</si>
  <si>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</si>
  <si>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</si>
  <si>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</si>
  <si>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</si>
  <si>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</si>
  <si>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</si>
  <si>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</si>
  <si>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</si>
  <si>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</si>
  <si>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</si>
  <si>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</si>
  <si>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</si>
  <si>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</si>
  <si>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</si>
  <si>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</si>
  <si>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</si>
  <si>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</si>
  <si>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</si>
  <si>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</si>
  <si>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</si>
  <si>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</si>
  <si>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</si>
  <si>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</si>
  <si>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</si>
  <si>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</si>
  <si>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</si>
  <si>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</si>
  <si>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</si>
  <si>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</si>
  <si>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</si>
  <si>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</si>
  <si>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</si>
  <si>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</si>
  <si>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</si>
  <si>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</si>
  <si>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</si>
  <si>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</si>
  <si>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</si>
  <si>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</si>
  <si>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</si>
  <si>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</si>
  <si>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</si>
  <si>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</si>
  <si>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</si>
  <si>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</si>
  <si>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</si>
  <si>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</si>
  <si>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</si>
  <si>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</si>
  <si>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</si>
  <si>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</si>
  <si>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</si>
  <si>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</si>
  <si>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</si>
  <si>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</si>
  <si>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</si>
  <si>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</si>
  <si>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</si>
  <si>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</si>
  <si>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</si>
  <si>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</si>
  <si>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</si>
  <si>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</si>
  <si>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</si>
  <si>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</si>
  <si>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</si>
  <si>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</si>
  <si>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</si>
  <si>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</si>
  <si>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</si>
  <si>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</si>
  <si>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</si>
  <si>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</si>
  <si>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</si>
  <si>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</si>
  <si>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</si>
  <si>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</si>
  <si>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</si>
  <si>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</si>
  <si>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</si>
  <si>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</si>
  <si>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</si>
  <si>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</si>
  <si>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</si>
  <si>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</si>
  <si>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</si>
  <si>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</si>
  <si>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</si>
  <si>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</si>
  <si>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</si>
  <si>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</si>
  <si>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</si>
  <si>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</si>
  <si>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</si>
  <si>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</si>
  <si>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</si>
  <si>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</si>
  <si>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</si>
  <si>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</si>
  <si>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</si>
  <si>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</si>
  <si>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</si>
  <si>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</si>
  <si>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</si>
  <si>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</si>
  <si>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</si>
  <si>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</si>
  <si>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</si>
  <si>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</si>
  <si>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</si>
  <si>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</si>
  <si>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</si>
  <si>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</si>
  <si>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</si>
  <si>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</si>
  <si>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</si>
  <si>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</si>
  <si>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</si>
  <si>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</si>
  <si>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</si>
  <si>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</si>
  <si>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</si>
  <si>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</si>
  <si>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</si>
  <si>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</si>
  <si>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</si>
  <si>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</si>
  <si>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</si>
  <si>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</si>
  <si>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</si>
  <si>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</si>
  <si>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</si>
  <si>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</si>
  <si>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</si>
  <si>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</si>
  <si>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</si>
  <si>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</si>
  <si>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</si>
  <si>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</si>
  <si>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</si>
  <si>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</si>
  <si>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</si>
  <si>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</si>
  <si>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</si>
  <si>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</si>
  <si>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</si>
  <si>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</si>
  <si>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</si>
  <si>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</si>
  <si>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</si>
  <si>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</si>
  <si>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</si>
  <si>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</si>
  <si>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</si>
  <si>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</si>
  <si>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</si>
  <si>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</si>
  <si>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</si>
  <si>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</si>
  <si>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</si>
  <si>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</si>
  <si>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</si>
  <si>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</si>
  <si>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</si>
  <si>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</si>
  <si>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</si>
  <si>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</si>
  <si>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</si>
  <si>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</si>
  <si>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</si>
  <si>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</si>
  <si>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</si>
  <si>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</si>
  <si>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</si>
  <si>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</si>
  <si>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</si>
  <si>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</si>
  <si>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</si>
  <si>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</si>
  <si>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</si>
  <si>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</si>
  <si>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</si>
  <si>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</si>
  <si>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</si>
  <si>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</si>
  <si>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</si>
  <si>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</si>
  <si>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</si>
  <si>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</si>
  <si>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</si>
  <si>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</si>
  <si>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</si>
  <si>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</si>
  <si>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</si>
  <si>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</si>
  <si>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</si>
  <si>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</si>
  <si>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</si>
  <si>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</si>
  <si>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</si>
  <si>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</si>
  <si>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</si>
  <si>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</si>
  <si>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</si>
  <si>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</si>
  <si>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</si>
  <si>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</si>
  <si>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</si>
  <si>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</si>
  <si>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</si>
  <si>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</si>
  <si>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</si>
  <si>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</si>
  <si>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</si>
  <si>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</si>
  <si>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</si>
  <si>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</si>
  <si>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</si>
  <si>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</si>
  <si>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</si>
  <si>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</si>
  <si>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</si>
  <si>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</si>
  <si>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</si>
  <si>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</si>
  <si>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</si>
  <si>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</si>
  <si>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</si>
  <si>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</si>
  <si>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</si>
  <si>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</si>
  <si>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</si>
  <si>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</si>
  <si>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</si>
  <si>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</si>
  <si>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</si>
  <si>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</si>
  <si>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</si>
  <si>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</si>
  <si>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</si>
  <si>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</si>
  <si>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</si>
  <si>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</si>
  <si>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</si>
  <si>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</si>
  <si>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</si>
  <si>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</si>
  <si>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</si>
  <si>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</si>
  <si>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</si>
  <si>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</si>
  <si>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</si>
  <si>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</si>
  <si>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</si>
  <si>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</si>
  <si>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</si>
  <si>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</si>
  <si>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</si>
  <si>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</si>
  <si>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</si>
  <si>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</si>
  <si>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</si>
  <si>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</si>
  <si>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</si>
  <si>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</si>
  <si>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</si>
  <si>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</si>
  <si>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</si>
  <si>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</si>
  <si>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</si>
  <si>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</si>
  <si>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</si>
  <si>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</si>
  <si>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</si>
  <si>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</si>
  <si>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</si>
  <si>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</si>
  <si>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</si>
  <si>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</si>
  <si>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</si>
  <si>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</si>
  <si>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</si>
  <si>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</si>
  <si>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</si>
  <si>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</si>
  <si>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</si>
  <si>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</si>
  <si>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</si>
  <si>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</si>
  <si>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</si>
  <si>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</si>
  <si>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</si>
  <si>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</si>
  <si>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</si>
  <si>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</si>
  <si>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</si>
  <si>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</si>
  <si>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</si>
  <si>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</si>
  <si>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</si>
  <si>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</si>
  <si>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</si>
  <si>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</si>
  <si>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</si>
  <si>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</si>
  <si>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</si>
  <si>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</si>
  <si>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</si>
  <si>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</si>
  <si>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</si>
  <si>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</si>
  <si>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</si>
  <si>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</si>
  <si>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</si>
  <si>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</si>
  <si>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</si>
  <si>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</si>
  <si>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</si>
  <si>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</si>
  <si>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</si>
  <si>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</si>
  <si>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</si>
  <si>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</si>
  <si>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</si>
  <si>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</si>
  <si>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</si>
  <si>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</si>
  <si>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</si>
  <si>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</si>
  <si>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</si>
  <si>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</si>
  <si>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</si>
  <si>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</si>
  <si>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</si>
  <si>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</si>
  <si>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</si>
  <si>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</si>
  <si>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</si>
  <si>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</si>
  <si>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</si>
  <si>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</si>
  <si>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</si>
  <si>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</si>
  <si>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</si>
  <si>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</si>
  <si>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</si>
  <si>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</si>
  <si>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</si>
  <si>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</si>
  <si>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</si>
  <si>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</si>
  <si>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</si>
  <si>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</si>
  <si>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</si>
  <si>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</si>
  <si>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</si>
  <si>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</si>
  <si>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Atarjea</t>
  </si>
  <si>
    <t>Del 1 de Enero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</si>
</sst>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F20" sqref="F20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1" t="s">
        <v>602</v>
      </c>
      <c r="B1" s="162"/>
      <c r="C1" s="104" t="s">
        <v>495</v>
      </c>
      <c r="D1" s="105">
        <v>2025</v>
      </c>
    </row>
    <row r="2" spans="1:4" ht="16.149999999999999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149999999999999" customHeight="1" x14ac:dyDescent="0.2">
      <c r="A3" s="165" t="s">
        <v>603</v>
      </c>
      <c r="B3" s="166"/>
      <c r="C3" s="10" t="s">
        <v>497</v>
      </c>
      <c r="D3" s="107">
        <v>1</v>
      </c>
    </row>
    <row r="4" spans="1:4" ht="16.149999999999999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557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585</v>
      </c>
    </row>
    <row r="26" spans="1:2" x14ac:dyDescent="0.2">
      <c r="A26" s="35" t="s">
        <v>587</v>
      </c>
      <c r="B26" s="36" t="s">
        <v>588</v>
      </c>
    </row>
    <row r="27" spans="1:2" x14ac:dyDescent="0.2">
      <c r="A27" s="35" t="s">
        <v>586</v>
      </c>
      <c r="B27" s="36" t="s">
        <v>589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593</v>
      </c>
    </row>
    <row r="31" spans="1:2" x14ac:dyDescent="0.2">
      <c r="A31" s="35" t="s">
        <v>27</v>
      </c>
      <c r="B31" s="36" t="s">
        <v>594</v>
      </c>
    </row>
    <row r="32" spans="1:2" x14ac:dyDescent="0.2">
      <c r="A32" s="35" t="s">
        <v>38</v>
      </c>
      <c r="B32" s="36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555</v>
      </c>
    </row>
    <row r="42" spans="1:2" x14ac:dyDescent="0.2">
      <c r="A42" s="4"/>
      <c r="B42" s="36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B12" sqref="B12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19" customFormat="1" ht="18.95" customHeight="1" x14ac:dyDescent="0.25">
      <c r="A1" s="164" t="s">
        <v>602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603</v>
      </c>
      <c r="B3" s="164"/>
      <c r="C3" s="164"/>
      <c r="D3" s="10" t="s">
        <v>500</v>
      </c>
      <c r="E3" s="18">
        <v>1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559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597</v>
      </c>
    </row>
    <row r="9" spans="1:5" x14ac:dyDescent="0.2">
      <c r="A9" s="109">
        <v>4000</v>
      </c>
      <c r="B9" s="108" t="s">
        <v>557</v>
      </c>
      <c r="C9" s="140">
        <f>SUM(C10+C57+C69)</f>
        <v>965751</v>
      </c>
      <c r="D9" s="78"/>
      <c r="E9" s="39"/>
    </row>
    <row r="10" spans="1:5" x14ac:dyDescent="0.2">
      <c r="A10" s="109">
        <v>4100</v>
      </c>
      <c r="B10" s="108" t="s">
        <v>223</v>
      </c>
      <c r="C10" s="140">
        <f>SUM(C11+C21+C27+C30+C36+C39+C48)</f>
        <v>5751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5751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1">
        <v>5751</v>
      </c>
      <c r="D51" s="78"/>
      <c r="E51" s="39"/>
    </row>
    <row r="52" spans="1:5" ht="22.5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0">
        <f>+C58+C64</f>
        <v>960000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960000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960000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0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558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597</v>
      </c>
    </row>
    <row r="94" spans="1:5" x14ac:dyDescent="0.2">
      <c r="A94" s="111">
        <v>5000</v>
      </c>
      <c r="B94" s="108" t="s">
        <v>277</v>
      </c>
      <c r="C94" s="140">
        <f>C95+C123+C156+C166+C181+C210</f>
        <v>600948.66</v>
      </c>
      <c r="D94" s="112">
        <v>1</v>
      </c>
      <c r="E94" s="41"/>
    </row>
    <row r="95" spans="1:5" x14ac:dyDescent="0.2">
      <c r="A95" s="111">
        <v>5100</v>
      </c>
      <c r="B95" s="108" t="s">
        <v>278</v>
      </c>
      <c r="C95" s="140">
        <f>C96+C103+C113</f>
        <v>567934.76</v>
      </c>
      <c r="D95" s="112">
        <f>C95/$C$94</f>
        <v>0.94506369312812843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528196.81000000006</v>
      </c>
      <c r="D96" s="112">
        <f t="shared" ref="D96:D159" si="0">C96/$C$94</f>
        <v>0.87893832727740839</v>
      </c>
      <c r="E96" s="41"/>
    </row>
    <row r="97" spans="1:5" x14ac:dyDescent="0.2">
      <c r="A97" s="43">
        <v>5111</v>
      </c>
      <c r="B97" s="41" t="s">
        <v>280</v>
      </c>
      <c r="C97" s="141">
        <v>503164.81</v>
      </c>
      <c r="D97" s="44">
        <f t="shared" si="0"/>
        <v>0.83728418663917137</v>
      </c>
      <c r="E97" s="41"/>
    </row>
    <row r="98" spans="1:5" x14ac:dyDescent="0.2">
      <c r="A98" s="43">
        <v>5112</v>
      </c>
      <c r="B98" s="41" t="s">
        <v>281</v>
      </c>
      <c r="C98" s="141">
        <v>25032</v>
      </c>
      <c r="D98" s="44">
        <f t="shared" si="0"/>
        <v>4.1654140638236879E-2</v>
      </c>
      <c r="E98" s="41"/>
    </row>
    <row r="99" spans="1:5" x14ac:dyDescent="0.2">
      <c r="A99" s="43">
        <v>5113</v>
      </c>
      <c r="B99" s="41" t="s">
        <v>282</v>
      </c>
      <c r="C99" s="141">
        <v>0</v>
      </c>
      <c r="D99" s="44">
        <f t="shared" si="0"/>
        <v>0</v>
      </c>
      <c r="E99" s="41"/>
    </row>
    <row r="100" spans="1:5" x14ac:dyDescent="0.2">
      <c r="A100" s="43">
        <v>5114</v>
      </c>
      <c r="B100" s="41" t="s">
        <v>283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1">
        <v>0</v>
      </c>
      <c r="D101" s="44">
        <f t="shared" si="0"/>
        <v>0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20192.349999999999</v>
      </c>
      <c r="D103" s="112">
        <f t="shared" si="0"/>
        <v>3.36007904568753E-2</v>
      </c>
      <c r="E103" s="41"/>
    </row>
    <row r="104" spans="1:5" x14ac:dyDescent="0.2">
      <c r="A104" s="43">
        <v>5121</v>
      </c>
      <c r="B104" s="41" t="s">
        <v>287</v>
      </c>
      <c r="C104" s="141">
        <v>13568.5</v>
      </c>
      <c r="D104" s="44">
        <f t="shared" si="0"/>
        <v>2.2578467851147217E-2</v>
      </c>
      <c r="E104" s="41"/>
    </row>
    <row r="105" spans="1:5" x14ac:dyDescent="0.2">
      <c r="A105" s="43">
        <v>5122</v>
      </c>
      <c r="B105" s="41" t="s">
        <v>288</v>
      </c>
      <c r="C105" s="141">
        <v>344</v>
      </c>
      <c r="D105" s="44">
        <f t="shared" si="0"/>
        <v>5.7242826700037899E-4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1">
        <v>0</v>
      </c>
      <c r="D108" s="44">
        <f t="shared" si="0"/>
        <v>0</v>
      </c>
      <c r="E108" s="41"/>
    </row>
    <row r="109" spans="1:5" x14ac:dyDescent="0.2">
      <c r="A109" s="43">
        <v>5126</v>
      </c>
      <c r="B109" s="41" t="s">
        <v>292</v>
      </c>
      <c r="C109" s="141">
        <v>5279.85</v>
      </c>
      <c r="D109" s="44">
        <f t="shared" si="0"/>
        <v>8.7858586788428818E-3</v>
      </c>
      <c r="E109" s="41"/>
    </row>
    <row r="110" spans="1:5" x14ac:dyDescent="0.2">
      <c r="A110" s="43">
        <v>5127</v>
      </c>
      <c r="B110" s="41" t="s">
        <v>293</v>
      </c>
      <c r="C110" s="141">
        <v>0</v>
      </c>
      <c r="D110" s="44">
        <f t="shared" si="0"/>
        <v>0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1000</v>
      </c>
      <c r="D112" s="44">
        <f t="shared" si="0"/>
        <v>1.6640356598848227E-3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19545.599999999999</v>
      </c>
      <c r="D113" s="112">
        <f t="shared" si="0"/>
        <v>3.252457539384479E-2</v>
      </c>
      <c r="E113" s="41"/>
    </row>
    <row r="114" spans="1:5" x14ac:dyDescent="0.2">
      <c r="A114" s="43">
        <v>5131</v>
      </c>
      <c r="B114" s="41" t="s">
        <v>297</v>
      </c>
      <c r="C114" s="141">
        <v>1092</v>
      </c>
      <c r="D114" s="44">
        <f t="shared" si="0"/>
        <v>1.8171269405942263E-3</v>
      </c>
      <c r="E114" s="41"/>
    </row>
    <row r="115" spans="1:5" x14ac:dyDescent="0.2">
      <c r="A115" s="43">
        <v>5132</v>
      </c>
      <c r="B115" s="41" t="s">
        <v>298</v>
      </c>
      <c r="C115" s="141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1">
        <v>0</v>
      </c>
      <c r="D116" s="44">
        <f t="shared" si="0"/>
        <v>0</v>
      </c>
      <c r="E116" s="41"/>
    </row>
    <row r="117" spans="1:5" x14ac:dyDescent="0.2">
      <c r="A117" s="43">
        <v>5134</v>
      </c>
      <c r="B117" s="41" t="s">
        <v>300</v>
      </c>
      <c r="C117" s="141">
        <v>1287.5999999999999</v>
      </c>
      <c r="D117" s="44">
        <f t="shared" si="0"/>
        <v>2.1426123156676976E-3</v>
      </c>
      <c r="E117" s="41"/>
    </row>
    <row r="118" spans="1:5" x14ac:dyDescent="0.2">
      <c r="A118" s="43">
        <v>5135</v>
      </c>
      <c r="B118" s="41" t="s">
        <v>301</v>
      </c>
      <c r="C118" s="141">
        <v>0</v>
      </c>
      <c r="D118" s="44">
        <f t="shared" si="0"/>
        <v>0</v>
      </c>
      <c r="E118" s="41"/>
    </row>
    <row r="119" spans="1:5" x14ac:dyDescent="0.2">
      <c r="A119" s="43">
        <v>5136</v>
      </c>
      <c r="B119" s="41" t="s">
        <v>302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1">
        <v>17042</v>
      </c>
      <c r="D120" s="44">
        <f t="shared" si="0"/>
        <v>2.8358495715757149E-2</v>
      </c>
      <c r="E120" s="41"/>
    </row>
    <row r="121" spans="1:5" x14ac:dyDescent="0.2">
      <c r="A121" s="43">
        <v>5138</v>
      </c>
      <c r="B121" s="41" t="s">
        <v>304</v>
      </c>
      <c r="C121" s="141">
        <v>124</v>
      </c>
      <c r="D121" s="44">
        <f t="shared" si="0"/>
        <v>2.0634042182571803E-4</v>
      </c>
      <c r="E121" s="41"/>
    </row>
    <row r="122" spans="1:5" x14ac:dyDescent="0.2">
      <c r="A122" s="43">
        <v>5139</v>
      </c>
      <c r="B122" s="41" t="s">
        <v>305</v>
      </c>
      <c r="C122" s="141">
        <v>0</v>
      </c>
      <c r="D122" s="44">
        <f t="shared" si="0"/>
        <v>0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33013.9</v>
      </c>
      <c r="D123" s="112">
        <f t="shared" si="0"/>
        <v>5.4936306871871551E-2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33013.9</v>
      </c>
      <c r="D133" s="112">
        <f t="shared" si="0"/>
        <v>5.4936306871871551E-2</v>
      </c>
      <c r="E133" s="41"/>
    </row>
    <row r="134" spans="1:5" x14ac:dyDescent="0.2">
      <c r="A134" s="43">
        <v>5241</v>
      </c>
      <c r="B134" s="41" t="s">
        <v>315</v>
      </c>
      <c r="C134" s="141">
        <v>33013.9</v>
      </c>
      <c r="D134" s="44">
        <f t="shared" si="0"/>
        <v>5.4936306871871551E-2</v>
      </c>
      <c r="E134" s="41"/>
    </row>
    <row r="135" spans="1:5" x14ac:dyDescent="0.2">
      <c r="A135" s="43">
        <v>5242</v>
      </c>
      <c r="B135" s="41" t="s">
        <v>316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zoomScale="80" zoomScaleNormal="80" workbookViewId="0">
      <selection activeCell="E64" sqref="E64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8" width="16.7109375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0" t="s">
        <v>602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603</v>
      </c>
      <c r="B3" s="171"/>
      <c r="C3" s="171"/>
      <c r="D3" s="171"/>
      <c r="E3" s="171"/>
      <c r="F3" s="171"/>
      <c r="G3" s="10" t="s">
        <v>500</v>
      </c>
      <c r="H3" s="18">
        <v>1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0</v>
      </c>
    </row>
    <row r="10" spans="1:8" x14ac:dyDescent="0.2">
      <c r="A10" s="16">
        <v>1115</v>
      </c>
      <c r="B10" s="14" t="s">
        <v>118</v>
      </c>
      <c r="C10" s="143">
        <v>0</v>
      </c>
      <c r="E10" s="14" t="str">
        <f>IF(OR(C9&gt;0,C10&gt;0,C11&gt;0),"","SIN INFORMACIÓN QUE REVELAR")</f>
        <v>SIN INFORMACIÓN QUE REVELAR</v>
      </c>
    </row>
    <row r="11" spans="1:8" x14ac:dyDescent="0.2">
      <c r="A11" s="16">
        <v>1121</v>
      </c>
      <c r="B11" s="14" t="s">
        <v>119</v>
      </c>
      <c r="C11" s="143">
        <v>0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548782.48</v>
      </c>
      <c r="D15" s="143">
        <v>548058.21</v>
      </c>
      <c r="E15" s="143">
        <v>542076.44999999995</v>
      </c>
      <c r="F15" s="143">
        <v>0</v>
      </c>
      <c r="G15" s="143">
        <v>0</v>
      </c>
    </row>
    <row r="16" spans="1:8" x14ac:dyDescent="0.2">
      <c r="A16" s="16">
        <v>1124</v>
      </c>
      <c r="B16" s="14" t="s">
        <v>122</v>
      </c>
      <c r="C16" s="143">
        <v>14856</v>
      </c>
      <c r="D16" s="143">
        <v>14856</v>
      </c>
      <c r="E16" s="143">
        <v>14856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-6570</v>
      </c>
      <c r="D20" s="143">
        <v>-6570</v>
      </c>
      <c r="E20" s="143">
        <v>0</v>
      </c>
      <c r="F20" s="143">
        <v>0</v>
      </c>
      <c r="G20" s="143">
        <v>0</v>
      </c>
    </row>
    <row r="21" spans="1:8" x14ac:dyDescent="0.2">
      <c r="A21" s="16">
        <v>1125</v>
      </c>
      <c r="B21" s="14" t="s">
        <v>129</v>
      </c>
      <c r="C21" s="143">
        <v>50000</v>
      </c>
      <c r="D21" s="143">
        <v>50000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1790.04</v>
      </c>
      <c r="D23" s="143">
        <v>1790.04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0</v>
      </c>
      <c r="D24" s="143">
        <v>0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0</v>
      </c>
      <c r="D27" s="143">
        <v>0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  <c r="E35" s="14" t="str">
        <f>IF(OR(C34&gt;0,C35&gt;0,C36&gt;0,C32&gt;0,C33&gt;0,C37&gt;0),"","SIN INFORMACIÓN QUE REVELAR")</f>
        <v>SIN INFORMACIÓN QUE REVELAR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</row>
    <row r="42" spans="1:8" x14ac:dyDescent="0.2">
      <c r="A42" s="16">
        <v>1151</v>
      </c>
      <c r="B42" s="14" t="s">
        <v>145</v>
      </c>
      <c r="C42" s="143">
        <v>0</v>
      </c>
      <c r="E42" s="14" t="str">
        <f>IF(OR(C41&gt;0,C42&gt;0),"","SIN INFORMACIÓN QUE REVELAR")</f>
        <v>SIN INFORMACIÓN QUE REVELAR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</row>
    <row r="51" spans="1:10" x14ac:dyDescent="0.2">
      <c r="A51" s="16">
        <v>1212</v>
      </c>
      <c r="B51" s="14" t="s">
        <v>560</v>
      </c>
      <c r="C51" s="143">
        <v>0</v>
      </c>
      <c r="E51" s="14" t="str">
        <f>IF(OR(C50&gt;0,C51&gt;0,C52&gt;0),"","SIN INFORMACIÓN QUE REVELAR")</f>
        <v>SIN INFORMACIÓN QUE REVELAR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0</v>
      </c>
      <c r="D56" s="143">
        <f>SUM(D57:D63)</f>
        <v>0</v>
      </c>
      <c r="E56" s="143">
        <f>SUM(E57:E63)</f>
        <v>0</v>
      </c>
    </row>
    <row r="57" spans="1:10" x14ac:dyDescent="0.2">
      <c r="A57" s="16">
        <v>1231</v>
      </c>
      <c r="B57" s="14" t="s">
        <v>150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1266121.6499999999</v>
      </c>
      <c r="D64" s="143">
        <f t="shared" ref="D64:E64" si="0">SUM(D65:D72)</f>
        <v>0</v>
      </c>
      <c r="E64" s="143">
        <f t="shared" si="0"/>
        <v>902542.33</v>
      </c>
    </row>
    <row r="65" spans="1:9" x14ac:dyDescent="0.2">
      <c r="A65" s="16">
        <v>1241</v>
      </c>
      <c r="B65" s="14" t="s">
        <v>158</v>
      </c>
      <c r="C65" s="143">
        <v>356263.12</v>
      </c>
      <c r="D65" s="143">
        <v>0</v>
      </c>
      <c r="E65" s="143">
        <v>0</v>
      </c>
    </row>
    <row r="66" spans="1:9" x14ac:dyDescent="0.2">
      <c r="A66" s="16">
        <v>1242</v>
      </c>
      <c r="B66" s="14" t="s">
        <v>159</v>
      </c>
      <c r="C66" s="143">
        <v>39956.65</v>
      </c>
      <c r="D66" s="143">
        <v>0</v>
      </c>
      <c r="E66" s="143">
        <v>0</v>
      </c>
    </row>
    <row r="67" spans="1:9" x14ac:dyDescent="0.2">
      <c r="A67" s="16">
        <v>1243</v>
      </c>
      <c r="B67" s="14" t="s">
        <v>160</v>
      </c>
      <c r="C67" s="143">
        <v>0</v>
      </c>
      <c r="D67" s="143">
        <v>0</v>
      </c>
      <c r="E67" s="143">
        <v>0</v>
      </c>
    </row>
    <row r="68" spans="1:9" x14ac:dyDescent="0.2">
      <c r="A68" s="16">
        <v>1244</v>
      </c>
      <c r="B68" s="14" t="s">
        <v>161</v>
      </c>
      <c r="C68" s="143">
        <v>854656</v>
      </c>
      <c r="D68" s="143">
        <v>0</v>
      </c>
      <c r="E68" s="143">
        <v>0</v>
      </c>
    </row>
    <row r="69" spans="1:9" x14ac:dyDescent="0.2">
      <c r="A69" s="16">
        <v>1245</v>
      </c>
      <c r="B69" s="14" t="s">
        <v>162</v>
      </c>
      <c r="C69" s="143">
        <v>0</v>
      </c>
      <c r="D69" s="143">
        <v>0</v>
      </c>
      <c r="E69" s="143">
        <v>902542.33</v>
      </c>
    </row>
    <row r="70" spans="1:9" x14ac:dyDescent="0.2">
      <c r="A70" s="16">
        <v>1246</v>
      </c>
      <c r="B70" s="14" t="s">
        <v>163</v>
      </c>
      <c r="C70" s="143">
        <v>15245.88</v>
      </c>
      <c r="D70" s="143">
        <v>0</v>
      </c>
      <c r="E70" s="143">
        <v>0</v>
      </c>
    </row>
    <row r="71" spans="1:9" x14ac:dyDescent="0.2">
      <c r="A71" s="16">
        <v>1247</v>
      </c>
      <c r="B71" s="14" t="s">
        <v>164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30160</v>
      </c>
      <c r="D76" s="143">
        <f>SUM(D77:D81)</f>
        <v>0</v>
      </c>
      <c r="E76" s="143">
        <f>SUM(E77:E81)</f>
        <v>21866</v>
      </c>
    </row>
    <row r="77" spans="1:9" x14ac:dyDescent="0.2">
      <c r="A77" s="16">
        <v>1251</v>
      </c>
      <c r="B77" s="14" t="s">
        <v>168</v>
      </c>
      <c r="C77" s="143">
        <v>30160</v>
      </c>
      <c r="D77" s="143">
        <v>0</v>
      </c>
      <c r="E77" s="143">
        <v>21866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0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172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0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</row>
    <row r="93" spans="1:8" x14ac:dyDescent="0.2">
      <c r="A93" s="16">
        <v>1161</v>
      </c>
      <c r="B93" s="14" t="s">
        <v>182</v>
      </c>
      <c r="C93" s="143">
        <v>0</v>
      </c>
      <c r="E93" s="14" t="str">
        <f>IF(OR(C92&gt;0,C93&gt;0,C94&gt;0),"","SIN INFORMACIÓN QUE REVELAR")</f>
        <v>SIN INFORMACIÓN QUE REVELAR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43">
        <f>SUM(C111:C119)</f>
        <v>819885.56</v>
      </c>
      <c r="D110" s="143">
        <f>SUM(D111:D119)</f>
        <v>819885.56</v>
      </c>
      <c r="E110" s="143">
        <f>SUM(E111:E119)</f>
        <v>0</v>
      </c>
      <c r="F110" s="143">
        <f>SUM(F111:F119)</f>
        <v>0</v>
      </c>
      <c r="G110" s="143">
        <f>SUM(G111:G119)</f>
        <v>0</v>
      </c>
    </row>
    <row r="111" spans="1:8" x14ac:dyDescent="0.2">
      <c r="A111" s="16">
        <v>2111</v>
      </c>
      <c r="B111" s="14" t="s">
        <v>190</v>
      </c>
      <c r="C111" s="143">
        <v>175.66</v>
      </c>
      <c r="D111" s="143">
        <f>C111</f>
        <v>175.66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63517.81</v>
      </c>
      <c r="D112" s="143">
        <f t="shared" ref="D112:D119" si="1">C112</f>
        <v>63517.81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27978</v>
      </c>
      <c r="D115" s="143">
        <f t="shared" si="1"/>
        <v>27978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728101.78</v>
      </c>
      <c r="D117" s="143">
        <f t="shared" si="1"/>
        <v>728101.78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112.31</v>
      </c>
      <c r="D119" s="143">
        <f t="shared" si="1"/>
        <v>112.31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0</v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0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  <c r="E131" s="14" t="str">
        <f>IF(OR(C130&gt;0,C131&gt;0,C132&gt;0,C128&gt;0,C129&gt;0,C133&gt;0,C134&gt;0,C127&gt;0,C135&gt;0,C136&gt;0,C137&gt;0,C138&gt;0,C139&gt;0,C140&gt;0),"","SIN INFORMACIÓN QUE REVELAR")</f>
        <v>SIN INFORMACIÓN QUE REVELAR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43">
        <f>SUM(C145:C147)</f>
        <v>0</v>
      </c>
    </row>
    <row r="145" spans="1:5" x14ac:dyDescent="0.2">
      <c r="A145" s="16">
        <v>2151</v>
      </c>
      <c r="B145" s="14" t="s">
        <v>568</v>
      </c>
      <c r="C145" s="143">
        <v>0</v>
      </c>
    </row>
    <row r="146" spans="1:5" x14ac:dyDescent="0.2">
      <c r="A146" s="16">
        <v>2152</v>
      </c>
      <c r="B146" s="14" t="s">
        <v>569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  <c r="E148" s="14" t="str">
        <f>IF(OR(C147&gt;0,C148&gt;0,C149&gt;0,C145&gt;0,C146&gt;0,C150&gt;0,C151&gt;0,C144&gt;0),"","SIN INFORMACIÓN QUE REVELAR")</f>
        <v>SIN INFORMACIÓN QUE REVELAR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570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571</v>
      </c>
      <c r="C155" s="145">
        <f>SUM(C156:C158)</f>
        <v>0</v>
      </c>
      <c r="D155" s="117"/>
      <c r="E155" s="117"/>
    </row>
    <row r="156" spans="1:5" x14ac:dyDescent="0.2">
      <c r="A156" s="116">
        <v>2171</v>
      </c>
      <c r="B156" s="117" t="s">
        <v>572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573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574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575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576</v>
      </c>
      <c r="C160" s="145">
        <v>0</v>
      </c>
      <c r="D160" s="117"/>
      <c r="E160" s="14" t="str">
        <f>IF(OR(C159&gt;0,C160&gt;0,C161&gt;0,C157&gt;0,C158&gt;0,C162&gt;0,C163&gt;0,C156&gt;0,C155),"","SIN INFORMACIÓN QUE REVELAR")</f>
        <v>SIN INFORMACIÓN QUE REVELAR</v>
      </c>
    </row>
    <row r="161" spans="1:5" x14ac:dyDescent="0.2">
      <c r="A161" s="116">
        <v>2262</v>
      </c>
      <c r="B161" s="117" t="s">
        <v>577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578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579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580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581</v>
      </c>
      <c r="C167" s="145">
        <f>SUM(C168:C170)</f>
        <v>0</v>
      </c>
      <c r="D167" s="117"/>
      <c r="E167" s="117"/>
    </row>
    <row r="168" spans="1:5" x14ac:dyDescent="0.2">
      <c r="A168" s="116">
        <v>2191</v>
      </c>
      <c r="B168" s="117" t="s">
        <v>582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583</v>
      </c>
      <c r="C169" s="145">
        <v>0</v>
      </c>
      <c r="D169" s="117"/>
      <c r="E169" s="14" t="str">
        <f>IF(OR(C168&gt;0,C169&gt;0,C170&gt;0,C167&gt;0),"","SIN INFORMACIÓN QUE REVELAR")</f>
        <v>SIN INFORMACIÓN QUE REVELAR</v>
      </c>
    </row>
    <row r="170" spans="1:5" x14ac:dyDescent="0.2">
      <c r="A170" s="116">
        <v>2199</v>
      </c>
      <c r="B170" s="117" t="s">
        <v>218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C29" sqref="C29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5" width="16.7109375" style="22" customWidth="1"/>
    <col min="6" max="16384" width="9.140625" style="22"/>
  </cols>
  <sheetData>
    <row r="1" spans="1:5" ht="18.95" customHeight="1" x14ac:dyDescent="0.2">
      <c r="A1" s="172" t="s">
        <v>602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603</v>
      </c>
      <c r="B3" s="172"/>
      <c r="C3" s="172"/>
      <c r="D3" s="20" t="s">
        <v>500</v>
      </c>
      <c r="E3" s="21">
        <v>1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0</v>
      </c>
    </row>
    <row r="10" spans="1:5" x14ac:dyDescent="0.2">
      <c r="A10" s="26">
        <v>3120</v>
      </c>
      <c r="B10" s="22" t="s">
        <v>384</v>
      </c>
      <c r="C10" s="146">
        <v>0</v>
      </c>
      <c r="E10" s="14" t="str">
        <f>IF(OR(C9&gt;0,C10&gt;0,C11&gt;0),"","SIN INFORMACIÓN QUE REVELAR")</f>
        <v>SIN INFORMACIÓN QUE REVELAR</v>
      </c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364802.34</v>
      </c>
    </row>
    <row r="16" spans="1:5" x14ac:dyDescent="0.2">
      <c r="A16" s="26">
        <v>3220</v>
      </c>
      <c r="B16" s="22" t="s">
        <v>388</v>
      </c>
      <c r="C16" s="146">
        <v>3095166.98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 t="str">
        <f>IF(OR(C18&gt;0,C19&gt;0,C20&gt;0,C16&gt;0,C17&gt;0,C21&gt;0,C22&gt;0,C15&gt;0,C23&gt;0,C24&gt;0,C25&gt;0,C26&gt;0,C27&gt;0,C28&gt;0),"","SIN INFORMACIÓN QUE REVELAR")</f>
        <v/>
      </c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601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7"/>
  <sheetViews>
    <sheetView zoomScaleNormal="100" workbookViewId="0">
      <selection sqref="A1:C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28515625" style="22" bestFit="1" customWidth="1"/>
    <col min="4" max="4" width="16.42578125" style="22" bestFit="1" customWidth="1"/>
    <col min="5" max="5" width="19.140625" style="22" customWidth="1"/>
    <col min="6" max="16384" width="9.140625" style="22"/>
  </cols>
  <sheetData>
    <row r="1" spans="1:5" s="28" customFormat="1" ht="18.95" customHeight="1" x14ac:dyDescent="0.25">
      <c r="A1" s="172" t="s">
        <v>602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603</v>
      </c>
      <c r="B3" s="172"/>
      <c r="C3" s="172"/>
      <c r="D3" s="20" t="s">
        <v>500</v>
      </c>
      <c r="E3" s="21">
        <v>1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590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</row>
    <row r="10" spans="1:5" x14ac:dyDescent="0.2">
      <c r="A10" s="26">
        <v>1112</v>
      </c>
      <c r="B10" s="22" t="s">
        <v>402</v>
      </c>
      <c r="C10" s="146">
        <v>3299123.04</v>
      </c>
      <c r="D10" s="146">
        <v>3239697.54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3299123.04</v>
      </c>
      <c r="D16" s="147">
        <f>SUM(D9:D15)</f>
        <v>3239697.54</v>
      </c>
    </row>
    <row r="19" spans="1:4" x14ac:dyDescent="0.2">
      <c r="A19" s="24" t="s">
        <v>591</v>
      </c>
      <c r="B19" s="24"/>
      <c r="C19" s="24"/>
      <c r="D19" s="24"/>
    </row>
    <row r="20" spans="1:4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4" x14ac:dyDescent="0.2">
      <c r="A21" s="33">
        <v>1230</v>
      </c>
      <c r="B21" s="34" t="s">
        <v>149</v>
      </c>
      <c r="C21" s="147">
        <f>SUM(C22:C28)</f>
        <v>0</v>
      </c>
      <c r="D21" s="147">
        <f>SUM(D22:D28)</f>
        <v>0</v>
      </c>
    </row>
    <row r="22" spans="1:4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4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4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4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4" x14ac:dyDescent="0.2">
      <c r="A26" s="26">
        <v>1235</v>
      </c>
      <c r="B26" s="22" t="s">
        <v>154</v>
      </c>
      <c r="C26" s="146">
        <v>0</v>
      </c>
      <c r="D26" s="146">
        <v>0</v>
      </c>
    </row>
    <row r="27" spans="1:4" x14ac:dyDescent="0.2">
      <c r="A27" s="26">
        <v>1236</v>
      </c>
      <c r="B27" s="22" t="s">
        <v>155</v>
      </c>
      <c r="C27" s="146">
        <v>0</v>
      </c>
      <c r="D27" s="146">
        <v>0</v>
      </c>
    </row>
    <row r="28" spans="1:4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4" x14ac:dyDescent="0.2">
      <c r="A29" s="33">
        <v>1240</v>
      </c>
      <c r="B29" s="34" t="s">
        <v>157</v>
      </c>
      <c r="C29" s="147">
        <f>SUM(C30:C37)</f>
        <v>286600</v>
      </c>
      <c r="D29" s="147">
        <f>SUM(D30:D37)</f>
        <v>0</v>
      </c>
    </row>
    <row r="30" spans="1:4" x14ac:dyDescent="0.2">
      <c r="A30" s="26">
        <v>1241</v>
      </c>
      <c r="B30" s="22" t="s">
        <v>158</v>
      </c>
      <c r="C30" s="146">
        <v>0</v>
      </c>
      <c r="D30" s="146">
        <v>0</v>
      </c>
    </row>
    <row r="31" spans="1:4" x14ac:dyDescent="0.2">
      <c r="A31" s="26">
        <v>1242</v>
      </c>
      <c r="B31" s="22" t="s">
        <v>159</v>
      </c>
      <c r="C31" s="146">
        <v>0</v>
      </c>
      <c r="D31" s="146">
        <v>0</v>
      </c>
    </row>
    <row r="32" spans="1:4" x14ac:dyDescent="0.2">
      <c r="A32" s="26">
        <v>1243</v>
      </c>
      <c r="B32" s="22" t="s">
        <v>160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161</v>
      </c>
      <c r="C33" s="146">
        <v>286600</v>
      </c>
      <c r="D33" s="146">
        <v>0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286600</v>
      </c>
      <c r="D44" s="147">
        <f>D21+D29+D38</f>
        <v>0</v>
      </c>
    </row>
    <row r="46" spans="1:5" x14ac:dyDescent="0.2">
      <c r="A46" s="24" t="s">
        <v>592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364802.34</v>
      </c>
      <c r="D48" s="147">
        <v>988132.03</v>
      </c>
    </row>
    <row r="49" spans="1:4" x14ac:dyDescent="0.2">
      <c r="A49" s="26"/>
      <c r="B49" s="82" t="s">
        <v>510</v>
      </c>
      <c r="C49" s="147">
        <f>C54+C66+C94+C97+C50</f>
        <v>0</v>
      </c>
      <c r="D49" s="147">
        <f>D54+D66+D94+D97+D50</f>
        <v>24199.63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540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0</v>
      </c>
      <c r="D66" s="147">
        <f>D67+D76+D79+D85</f>
        <v>24199.63</v>
      </c>
    </row>
    <row r="67" spans="1:4" x14ac:dyDescent="0.2">
      <c r="A67" s="26">
        <v>5510</v>
      </c>
      <c r="B67" s="22" t="s">
        <v>358</v>
      </c>
      <c r="C67" s="146">
        <f>SUM(C68:C75)</f>
        <v>0</v>
      </c>
      <c r="D67" s="146">
        <f>SUM(D68:D75)</f>
        <v>24199.63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0</v>
      </c>
      <c r="D72" s="146">
        <v>21183.63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0</v>
      </c>
      <c r="D74" s="146">
        <v>3016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382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383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522</v>
      </c>
      <c r="C97" s="147">
        <f>SUM(C98:C102)</f>
        <v>0</v>
      </c>
      <c r="D97" s="147">
        <f>SUM(D98:D102)</f>
        <v>0</v>
      </c>
    </row>
    <row r="98" spans="1:4" x14ac:dyDescent="0.2">
      <c r="A98" s="26">
        <v>2111</v>
      </c>
      <c r="B98" s="22" t="s">
        <v>523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524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525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526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26"/>
      <c r="B103" s="82" t="s">
        <v>528</v>
      </c>
      <c r="C103" s="147">
        <f>+C104</f>
        <v>0</v>
      </c>
      <c r="D103" s="147">
        <f>+D104</f>
        <v>0</v>
      </c>
    </row>
    <row r="104" spans="1:4" x14ac:dyDescent="0.2">
      <c r="A104" s="96">
        <v>3100</v>
      </c>
      <c r="B104" s="100" t="s">
        <v>541</v>
      </c>
      <c r="C104" s="153">
        <f>SUM(C105:C108)</f>
        <v>0</v>
      </c>
      <c r="D104" s="153">
        <f>SUM(D105:D108)</f>
        <v>0</v>
      </c>
    </row>
    <row r="105" spans="1:4" x14ac:dyDescent="0.2">
      <c r="A105" s="98"/>
      <c r="B105" s="101" t="s">
        <v>542</v>
      </c>
      <c r="C105" s="154">
        <v>0</v>
      </c>
      <c r="D105" s="154">
        <v>0</v>
      </c>
    </row>
    <row r="106" spans="1:4" x14ac:dyDescent="0.2">
      <c r="A106" s="98"/>
      <c r="B106" s="101" t="s">
        <v>543</v>
      </c>
      <c r="C106" s="154">
        <v>0</v>
      </c>
      <c r="D106" s="154">
        <v>0</v>
      </c>
    </row>
    <row r="107" spans="1:4" x14ac:dyDescent="0.2">
      <c r="A107" s="98"/>
      <c r="B107" s="101" t="s">
        <v>544</v>
      </c>
      <c r="C107" s="154">
        <v>0</v>
      </c>
      <c r="D107" s="154">
        <v>0</v>
      </c>
    </row>
    <row r="108" spans="1:4" x14ac:dyDescent="0.2">
      <c r="A108" s="98"/>
      <c r="B108" s="101" t="s">
        <v>545</v>
      </c>
      <c r="C108" s="154">
        <v>0</v>
      </c>
      <c r="D108" s="154">
        <v>0</v>
      </c>
    </row>
    <row r="109" spans="1:4" x14ac:dyDescent="0.2">
      <c r="A109" s="98"/>
      <c r="B109" s="102" t="s">
        <v>546</v>
      </c>
      <c r="C109" s="150">
        <f>+C110</f>
        <v>0</v>
      </c>
      <c r="D109" s="150">
        <f>+D110</f>
        <v>0</v>
      </c>
    </row>
    <row r="110" spans="1:4" x14ac:dyDescent="0.2">
      <c r="A110" s="96">
        <v>1270</v>
      </c>
      <c r="B110" s="97" t="s">
        <v>173</v>
      </c>
      <c r="C110" s="153">
        <f>+C111</f>
        <v>0</v>
      </c>
      <c r="D110" s="153">
        <f>+D111</f>
        <v>0</v>
      </c>
    </row>
    <row r="111" spans="1:4" x14ac:dyDescent="0.2">
      <c r="A111" s="98">
        <v>1273</v>
      </c>
      <c r="B111" s="99" t="s">
        <v>547</v>
      </c>
      <c r="C111" s="154">
        <v>0</v>
      </c>
      <c r="D111" s="154">
        <v>0</v>
      </c>
    </row>
    <row r="112" spans="1:4" x14ac:dyDescent="0.2">
      <c r="A112" s="98"/>
      <c r="B112" s="102" t="s">
        <v>548</v>
      </c>
      <c r="C112" s="150">
        <f>+C113+C135</f>
        <v>0</v>
      </c>
      <c r="D112" s="150">
        <f>+D113+D135</f>
        <v>0</v>
      </c>
    </row>
    <row r="113" spans="1:4" x14ac:dyDescent="0.2">
      <c r="A113" s="96">
        <v>4300</v>
      </c>
      <c r="B113" s="100" t="s">
        <v>596</v>
      </c>
      <c r="C113" s="153">
        <f>C127+C114+C117+C123+C125</f>
        <v>0</v>
      </c>
      <c r="D113" s="155">
        <f>D127+D114+D117+D123+D125</f>
        <v>0</v>
      </c>
    </row>
    <row r="114" spans="1:4" x14ac:dyDescent="0.2">
      <c r="A114" s="96">
        <v>4310</v>
      </c>
      <c r="B114" s="100" t="s">
        <v>261</v>
      </c>
      <c r="C114" s="153">
        <f>SUM(C115:C116)</f>
        <v>0</v>
      </c>
      <c r="D114" s="153">
        <f>SUM(D115:D116)</f>
        <v>0</v>
      </c>
    </row>
    <row r="115" spans="1:4" x14ac:dyDescent="0.2">
      <c r="A115" s="98">
        <v>4311</v>
      </c>
      <c r="B115" s="101" t="s">
        <v>430</v>
      </c>
      <c r="C115" s="154">
        <v>0</v>
      </c>
      <c r="D115" s="156">
        <v>0</v>
      </c>
    </row>
    <row r="116" spans="1:4" x14ac:dyDescent="0.2">
      <c r="A116" s="98">
        <v>4319</v>
      </c>
      <c r="B116" s="101" t="s">
        <v>262</v>
      </c>
      <c r="C116" s="154">
        <v>0</v>
      </c>
      <c r="D116" s="156">
        <v>0</v>
      </c>
    </row>
    <row r="117" spans="1:4" x14ac:dyDescent="0.2">
      <c r="A117" s="96">
        <v>4320</v>
      </c>
      <c r="B117" s="100" t="s">
        <v>263</v>
      </c>
      <c r="C117" s="153">
        <f>SUM(C118:C122)</f>
        <v>0</v>
      </c>
      <c r="D117" s="153">
        <f>SUM(D118:D122)</f>
        <v>0</v>
      </c>
    </row>
    <row r="118" spans="1:4" x14ac:dyDescent="0.2">
      <c r="A118" s="98">
        <v>4321</v>
      </c>
      <c r="B118" s="101" t="s">
        <v>264</v>
      </c>
      <c r="C118" s="154">
        <v>0</v>
      </c>
      <c r="D118" s="156">
        <v>0</v>
      </c>
    </row>
    <row r="119" spans="1:4" x14ac:dyDescent="0.2">
      <c r="A119" s="98">
        <v>4322</v>
      </c>
      <c r="B119" s="101" t="s">
        <v>265</v>
      </c>
      <c r="C119" s="154">
        <v>0</v>
      </c>
      <c r="D119" s="156">
        <v>0</v>
      </c>
    </row>
    <row r="120" spans="1:4" x14ac:dyDescent="0.2">
      <c r="A120" s="98">
        <v>4323</v>
      </c>
      <c r="B120" s="101" t="s">
        <v>266</v>
      </c>
      <c r="C120" s="154">
        <v>0</v>
      </c>
      <c r="D120" s="156">
        <v>0</v>
      </c>
    </row>
    <row r="121" spans="1:4" x14ac:dyDescent="0.2">
      <c r="A121" s="98">
        <v>4324</v>
      </c>
      <c r="B121" s="101" t="s">
        <v>267</v>
      </c>
      <c r="C121" s="154">
        <v>0</v>
      </c>
      <c r="D121" s="156">
        <v>0</v>
      </c>
    </row>
    <row r="122" spans="1:4" x14ac:dyDescent="0.2">
      <c r="A122" s="98">
        <v>4325</v>
      </c>
      <c r="B122" s="101" t="s">
        <v>268</v>
      </c>
      <c r="C122" s="154">
        <v>0</v>
      </c>
      <c r="D122" s="156">
        <v>0</v>
      </c>
    </row>
    <row r="123" spans="1:4" x14ac:dyDescent="0.2">
      <c r="A123" s="96">
        <v>4330</v>
      </c>
      <c r="B123" s="100" t="s">
        <v>269</v>
      </c>
      <c r="C123" s="153">
        <f>C124</f>
        <v>0</v>
      </c>
      <c r="D123" s="153">
        <f>D124</f>
        <v>0</v>
      </c>
    </row>
    <row r="124" spans="1:4" x14ac:dyDescent="0.2">
      <c r="A124" s="98">
        <v>4331</v>
      </c>
      <c r="B124" s="101" t="s">
        <v>269</v>
      </c>
      <c r="C124" s="154">
        <v>0</v>
      </c>
      <c r="D124" s="156">
        <v>0</v>
      </c>
    </row>
    <row r="125" spans="1:4" x14ac:dyDescent="0.2">
      <c r="A125" s="96">
        <v>4340</v>
      </c>
      <c r="B125" s="100" t="s">
        <v>270</v>
      </c>
      <c r="C125" s="153">
        <f>C126</f>
        <v>0</v>
      </c>
      <c r="D125" s="153">
        <f>D126</f>
        <v>0</v>
      </c>
    </row>
    <row r="126" spans="1:4" x14ac:dyDescent="0.2">
      <c r="A126" s="98">
        <v>4341</v>
      </c>
      <c r="B126" s="101" t="s">
        <v>270</v>
      </c>
      <c r="C126" s="154">
        <v>0</v>
      </c>
      <c r="D126" s="156">
        <v>0</v>
      </c>
    </row>
    <row r="127" spans="1:4" x14ac:dyDescent="0.2">
      <c r="A127" s="123">
        <v>4390</v>
      </c>
      <c r="B127" s="124" t="s">
        <v>271</v>
      </c>
      <c r="C127" s="157">
        <f>SUM(C128:C134)</f>
        <v>0</v>
      </c>
      <c r="D127" s="157">
        <f>SUM(D128:D134)</f>
        <v>0</v>
      </c>
    </row>
    <row r="128" spans="1:4" x14ac:dyDescent="0.2">
      <c r="A128" s="79">
        <v>4392</v>
      </c>
      <c r="B128" s="122" t="s">
        <v>272</v>
      </c>
      <c r="C128" s="158">
        <v>0</v>
      </c>
      <c r="D128" s="158">
        <v>0</v>
      </c>
    </row>
    <row r="129" spans="1:4" x14ac:dyDescent="0.2">
      <c r="A129" s="79">
        <v>4393</v>
      </c>
      <c r="B129" s="122" t="s">
        <v>431</v>
      </c>
      <c r="C129" s="158">
        <v>0</v>
      </c>
      <c r="D129" s="158">
        <v>0</v>
      </c>
    </row>
    <row r="130" spans="1:4" x14ac:dyDescent="0.2">
      <c r="A130" s="79">
        <v>4394</v>
      </c>
      <c r="B130" s="122" t="s">
        <v>273</v>
      </c>
      <c r="C130" s="158">
        <v>0</v>
      </c>
      <c r="D130" s="158">
        <v>0</v>
      </c>
    </row>
    <row r="131" spans="1:4" x14ac:dyDescent="0.2">
      <c r="A131" s="79">
        <v>4395</v>
      </c>
      <c r="B131" s="122" t="s">
        <v>274</v>
      </c>
      <c r="C131" s="158">
        <v>0</v>
      </c>
      <c r="D131" s="158">
        <v>0</v>
      </c>
    </row>
    <row r="132" spans="1:4" x14ac:dyDescent="0.2">
      <c r="A132" s="79">
        <v>4396</v>
      </c>
      <c r="B132" s="122" t="s">
        <v>275</v>
      </c>
      <c r="C132" s="158">
        <v>0</v>
      </c>
      <c r="D132" s="158">
        <v>0</v>
      </c>
    </row>
    <row r="133" spans="1:4" x14ac:dyDescent="0.2">
      <c r="A133" s="79">
        <v>4397</v>
      </c>
      <c r="B133" s="122" t="s">
        <v>432</v>
      </c>
      <c r="C133" s="158">
        <v>0</v>
      </c>
      <c r="D133" s="158">
        <v>0</v>
      </c>
    </row>
    <row r="134" spans="1:4" x14ac:dyDescent="0.2">
      <c r="A134" s="98">
        <v>4399</v>
      </c>
      <c r="B134" s="101" t="s">
        <v>271</v>
      </c>
      <c r="C134" s="154">
        <v>0</v>
      </c>
      <c r="D134" s="154">
        <v>0</v>
      </c>
    </row>
    <row r="135" spans="1:4" x14ac:dyDescent="0.2">
      <c r="A135" s="33">
        <v>1120</v>
      </c>
      <c r="B135" s="85" t="s">
        <v>529</v>
      </c>
      <c r="C135" s="147">
        <f>SUM(C136:C144)</f>
        <v>0</v>
      </c>
      <c r="D135" s="147">
        <f>SUM(D136:D144)</f>
        <v>0</v>
      </c>
    </row>
    <row r="136" spans="1:4" x14ac:dyDescent="0.2">
      <c r="A136" s="26">
        <v>1124</v>
      </c>
      <c r="B136" s="86" t="s">
        <v>530</v>
      </c>
      <c r="C136" s="159">
        <v>0</v>
      </c>
      <c r="D136" s="146">
        <v>0</v>
      </c>
    </row>
    <row r="137" spans="1:4" x14ac:dyDescent="0.2">
      <c r="A137" s="26">
        <v>1124</v>
      </c>
      <c r="B137" s="86" t="s">
        <v>531</v>
      </c>
      <c r="C137" s="159">
        <v>0</v>
      </c>
      <c r="D137" s="146">
        <v>0</v>
      </c>
    </row>
    <row r="138" spans="1:4" x14ac:dyDescent="0.2">
      <c r="A138" s="26">
        <v>1124</v>
      </c>
      <c r="B138" s="86" t="s">
        <v>532</v>
      </c>
      <c r="C138" s="159">
        <v>0</v>
      </c>
      <c r="D138" s="146">
        <v>0</v>
      </c>
    </row>
    <row r="139" spans="1:4" x14ac:dyDescent="0.2">
      <c r="A139" s="26">
        <v>1124</v>
      </c>
      <c r="B139" s="86" t="s">
        <v>533</v>
      </c>
      <c r="C139" s="159">
        <v>0</v>
      </c>
      <c r="D139" s="146">
        <v>0</v>
      </c>
    </row>
    <row r="140" spans="1:4" x14ac:dyDescent="0.2">
      <c r="A140" s="26">
        <v>1124</v>
      </c>
      <c r="B140" s="86" t="s">
        <v>534</v>
      </c>
      <c r="C140" s="146">
        <v>0</v>
      </c>
      <c r="D140" s="146">
        <v>0</v>
      </c>
    </row>
    <row r="141" spans="1:4" x14ac:dyDescent="0.2">
      <c r="A141" s="26">
        <v>1124</v>
      </c>
      <c r="B141" s="86" t="s">
        <v>535</v>
      </c>
      <c r="C141" s="146">
        <v>0</v>
      </c>
      <c r="D141" s="146">
        <v>0</v>
      </c>
    </row>
    <row r="142" spans="1:4" x14ac:dyDescent="0.2">
      <c r="A142" s="26">
        <v>1122</v>
      </c>
      <c r="B142" s="86" t="s">
        <v>536</v>
      </c>
      <c r="C142" s="146">
        <v>0</v>
      </c>
      <c r="D142" s="146">
        <v>0</v>
      </c>
    </row>
    <row r="143" spans="1:4" x14ac:dyDescent="0.2">
      <c r="A143" s="26">
        <v>1122</v>
      </c>
      <c r="B143" s="86" t="s">
        <v>537</v>
      </c>
      <c r="C143" s="159">
        <v>0</v>
      </c>
      <c r="D143" s="146">
        <v>0</v>
      </c>
    </row>
    <row r="144" spans="1:4" x14ac:dyDescent="0.2">
      <c r="A144" s="26">
        <v>1122</v>
      </c>
      <c r="B144" s="86" t="s">
        <v>538</v>
      </c>
      <c r="C144" s="146">
        <v>0</v>
      </c>
      <c r="D144" s="146">
        <v>0</v>
      </c>
    </row>
    <row r="145" spans="1:4" x14ac:dyDescent="0.2">
      <c r="A145" s="26"/>
      <c r="B145" s="87" t="s">
        <v>539</v>
      </c>
      <c r="C145" s="147">
        <f>C48+C49+C103-C109-C112</f>
        <v>364802.34</v>
      </c>
      <c r="D145" s="147">
        <f>D48+D49+D103-D109-D112</f>
        <v>1012331.66</v>
      </c>
    </row>
    <row r="147" spans="1:4" x14ac:dyDescent="0.2">
      <c r="B147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A16" sqref="A16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3" t="s">
        <v>602</v>
      </c>
      <c r="B1" s="174"/>
      <c r="C1" s="175"/>
    </row>
    <row r="2" spans="1:3" s="29" customFormat="1" ht="18" customHeight="1" x14ac:dyDescent="0.25">
      <c r="A2" s="176" t="s">
        <v>506</v>
      </c>
      <c r="B2" s="177"/>
      <c r="C2" s="178"/>
    </row>
    <row r="3" spans="1:3" s="29" customFormat="1" ht="18" customHeight="1" x14ac:dyDescent="0.25">
      <c r="A3" s="176" t="s">
        <v>603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965751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598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549</v>
      </c>
      <c r="B21" s="60"/>
      <c r="C21" s="88">
        <f>C6+C8-C16</f>
        <v>965751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4" t="s">
        <v>602</v>
      </c>
      <c r="B1" s="185"/>
      <c r="C1" s="186"/>
    </row>
    <row r="2" spans="1:3" s="32" customFormat="1" ht="18.95" customHeight="1" x14ac:dyDescent="0.25">
      <c r="A2" s="187" t="s">
        <v>508</v>
      </c>
      <c r="B2" s="188"/>
      <c r="C2" s="189"/>
    </row>
    <row r="3" spans="1:3" s="32" customFormat="1" ht="18.95" customHeight="1" x14ac:dyDescent="0.25">
      <c r="A3" s="187" t="s">
        <v>603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15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887548.66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286600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0</v>
      </c>
    </row>
    <row r="12" spans="1:3" x14ac:dyDescent="0.2">
      <c r="A12" s="76">
        <v>2.4</v>
      </c>
      <c r="B12" s="63" t="s">
        <v>159</v>
      </c>
      <c r="C12" s="93">
        <v>0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286600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551</v>
      </c>
      <c r="B37" s="63" t="s">
        <v>599</v>
      </c>
      <c r="C37" s="93">
        <v>0</v>
      </c>
    </row>
    <row r="38" spans="1:3" x14ac:dyDescent="0.2">
      <c r="A38" s="76" t="s">
        <v>552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550</v>
      </c>
      <c r="B40" s="45"/>
      <c r="C40" s="88">
        <f>C6-C8+C31</f>
        <v>600948.66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workbookViewId="0">
      <selection activeCell="A50" sqref="A50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7109375" style="22" bestFit="1" customWidth="1"/>
    <col min="6" max="6" width="19.28515625" style="22" customWidth="1"/>
    <col min="7" max="7" width="20.5703125" style="22" customWidth="1"/>
    <col min="8" max="10" width="20.28515625" style="22" customWidth="1"/>
    <col min="11" max="16384" width="9.140625" style="22"/>
  </cols>
  <sheetData>
    <row r="1" spans="1:10" ht="18.95" customHeight="1" x14ac:dyDescent="0.2">
      <c r="A1" s="172" t="s">
        <v>602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95" customHeight="1" x14ac:dyDescent="0.2">
      <c r="A3" s="194" t="s">
        <v>603</v>
      </c>
      <c r="B3" s="195"/>
      <c r="C3" s="195"/>
      <c r="D3" s="195"/>
      <c r="E3" s="195"/>
      <c r="F3" s="195"/>
      <c r="G3" s="20" t="s">
        <v>500</v>
      </c>
      <c r="H3" s="21">
        <v>1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553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3840000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-2934249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60000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-965751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554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-3840000</v>
      </c>
    </row>
    <row r="51" spans="1:3" x14ac:dyDescent="0.2">
      <c r="A51" s="22">
        <v>8220</v>
      </c>
      <c r="B51" s="103" t="s">
        <v>46</v>
      </c>
      <c r="C51" s="160">
        <v>3046964.52</v>
      </c>
    </row>
    <row r="52" spans="1:3" x14ac:dyDescent="0.2">
      <c r="A52" s="22">
        <v>8230</v>
      </c>
      <c r="B52" s="103" t="s">
        <v>600</v>
      </c>
      <c r="C52" s="160">
        <v>-2559610.09</v>
      </c>
    </row>
    <row r="53" spans="1:3" x14ac:dyDescent="0.2">
      <c r="A53" s="22">
        <v>8240</v>
      </c>
      <c r="B53" s="103" t="s">
        <v>45</v>
      </c>
      <c r="C53" s="160">
        <v>2465096.91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887548.66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2025-04-24T21:54:28Z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