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9DBA3D7E-D351-4D3E-AB9D-FDF9E8EA9E65}" xr6:coauthVersionLast="46" xr6:coauthVersionMax="47" xr10:uidLastSave="{00000000-0000-0000-0000-000000000000}"/>
  <bookViews>
    <workbookView xWindow="-120" yWindow="-120" windowWidth="29040" windowHeight="1584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0" l="1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G13" i="3"/>
  <c r="G9" i="3"/>
  <c r="F13" i="3"/>
  <c r="F9" i="3"/>
  <c r="F8" i="3" s="1"/>
  <c r="F20" i="3" s="1"/>
  <c r="E13" i="3"/>
  <c r="E9" i="3"/>
  <c r="D13" i="3"/>
  <c r="D8" i="3" s="1"/>
  <c r="D20" i="3" s="1"/>
  <c r="D9" i="3"/>
  <c r="C13" i="3"/>
  <c r="B22" i="3"/>
  <c r="C19" i="8"/>
  <c r="D19" i="8"/>
  <c r="E19" i="8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G28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45" i="6"/>
  <c r="F37" i="6"/>
  <c r="F35" i="6"/>
  <c r="F28" i="6"/>
  <c r="F16" i="6"/>
  <c r="E75" i="6"/>
  <c r="E67" i="6"/>
  <c r="E59" i="6"/>
  <c r="E54" i="6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75" i="6"/>
  <c r="C67" i="6"/>
  <c r="C59" i="6"/>
  <c r="C54" i="6"/>
  <c r="C65" i="6" s="1"/>
  <c r="C45" i="6"/>
  <c r="C37" i="6"/>
  <c r="C35" i="6"/>
  <c r="C28" i="6"/>
  <c r="C16" i="6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68" i="2"/>
  <c r="E68" i="2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E19" i="2"/>
  <c r="F9" i="2"/>
  <c r="E9" i="2"/>
  <c r="E47" i="2" s="1"/>
  <c r="E59" i="2" s="1"/>
  <c r="C60" i="2"/>
  <c r="B60" i="2"/>
  <c r="C41" i="2"/>
  <c r="B41" i="2"/>
  <c r="C38" i="2"/>
  <c r="G62" i="7" l="1"/>
  <c r="F29" i="8"/>
  <c r="G146" i="7"/>
  <c r="F79" i="2"/>
  <c r="D41" i="6"/>
  <c r="F65" i="6"/>
  <c r="F70" i="6" s="1"/>
  <c r="C9" i="9"/>
  <c r="F41" i="6"/>
  <c r="G71" i="7"/>
  <c r="H8" i="3"/>
  <c r="H20" i="3" s="1"/>
  <c r="C41" i="6"/>
  <c r="C70" i="6" s="1"/>
  <c r="E65" i="6"/>
  <c r="G28" i="6"/>
  <c r="E84" i="7"/>
  <c r="E29" i="8"/>
  <c r="C9" i="7"/>
  <c r="E79" i="2"/>
  <c r="E81" i="2" s="1"/>
  <c r="F47" i="2"/>
  <c r="F59" i="2" s="1"/>
  <c r="F81" i="2" s="1"/>
  <c r="K20" i="4"/>
  <c r="E20" i="4"/>
  <c r="I20" i="4"/>
  <c r="C43" i="9"/>
  <c r="C77" i="9" s="1"/>
  <c r="B43" i="9"/>
  <c r="D9" i="9"/>
  <c r="E9" i="9"/>
  <c r="G9" i="9"/>
  <c r="B9" i="9"/>
  <c r="D43" i="9"/>
  <c r="E43" i="9"/>
  <c r="G43" i="9"/>
  <c r="B29" i="8"/>
  <c r="D29" i="8"/>
  <c r="C29" i="8"/>
  <c r="G29" i="8"/>
  <c r="G123" i="7"/>
  <c r="B84" i="7"/>
  <c r="C84" i="7"/>
  <c r="G18" i="7"/>
  <c r="G38" i="7"/>
  <c r="G75" i="7"/>
  <c r="G93" i="7"/>
  <c r="G133" i="7"/>
  <c r="G150" i="7"/>
  <c r="B9" i="7"/>
  <c r="D84" i="7"/>
  <c r="E9" i="7"/>
  <c r="E159" i="7" s="1"/>
  <c r="F84" i="7"/>
  <c r="G58" i="7"/>
  <c r="G113" i="7"/>
  <c r="G137" i="7"/>
  <c r="B41" i="6"/>
  <c r="B65" i="6"/>
  <c r="G54" i="6"/>
  <c r="D65" i="6"/>
  <c r="E41" i="6"/>
  <c r="B44" i="5"/>
  <c r="B11" i="5" s="1"/>
  <c r="B8" i="5" s="1"/>
  <c r="B21" i="5" s="1"/>
  <c r="B23" i="5" s="1"/>
  <c r="B25" i="5" s="1"/>
  <c r="B33" i="5" s="1"/>
  <c r="D44" i="5"/>
  <c r="D11" i="5" s="1"/>
  <c r="D8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F9" i="7"/>
  <c r="D9" i="7"/>
  <c r="G45" i="6"/>
  <c r="G16" i="6"/>
  <c r="G41" i="6" s="1"/>
  <c r="G37" i="6"/>
  <c r="G65" i="6" l="1"/>
  <c r="G70" i="6" s="1"/>
  <c r="B70" i="6"/>
  <c r="B159" i="7"/>
  <c r="E70" i="6"/>
  <c r="F159" i="7"/>
  <c r="D70" i="6"/>
  <c r="G77" i="9"/>
  <c r="E77" i="9"/>
  <c r="D77" i="9"/>
  <c r="C159" i="7"/>
  <c r="G9" i="7"/>
  <c r="B77" i="9"/>
  <c r="F77" i="9"/>
  <c r="D159" i="7"/>
  <c r="G84" i="7"/>
  <c r="G42" i="6"/>
  <c r="G159" i="7" l="1"/>
  <c r="B38" i="2"/>
  <c r="C31" i="2"/>
  <c r="B31" i="2"/>
  <c r="C25" i="2"/>
  <c r="B25" i="2"/>
  <c r="C17" i="2"/>
  <c r="B17" i="2"/>
  <c r="C9" i="2"/>
  <c r="B9" i="2"/>
  <c r="B47" i="2" l="1"/>
  <c r="B62" i="2" s="1"/>
  <c r="C47" i="2"/>
  <c r="C6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<sst xmlns="http://schemas.openxmlformats.org/spreadsheetml/2006/main" count="820" uniqueCount="575">
  <si>
    <t>Formato 1 Estado de Situación Financiera Detallado - LDF</t>
  </si>
  <si>
    <t>NOMBRE DEL ENTE PÚBLICO (a)</t>
  </si>
  <si>
    <t>Estado de Situación Financiera Detallado - LDF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</si>
  <si>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</si>
  <si>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</si>
  <si>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</si>
  <si>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</si>
  <si>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</si>
  <si>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</si>
  <si>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</si>
  <si>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</si>
  <si>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</si>
  <si>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</si>
  <si>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</si>
  <si>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</si>
  <si>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</si>
  <si>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</si>
  <si>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</si>
  <si>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</si>
  <si>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</si>
  <si>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</si>
  <si>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</si>
  <si>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</si>
  <si>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</si>
  <si>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</si>
  <si>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</si>
  <si>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</si>
  <si>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</si>
  <si>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</si>
  <si>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</si>
  <si>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</si>
  <si>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</si>
  <si>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</si>
  <si>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</si>
  <si>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</si>
  <si>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</si>
  <si>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</si>
  <si>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</si>
  <si>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</si>
  <si>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</si>
  <si>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</si>
  <si>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</si>
  <si>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</si>
  <si>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</si>
  <si>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</si>
  <si>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</si>
  <si>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</si>
  <si>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</si>
  <si>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</si>
  <si>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</si>
  <si>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</si>
  <si>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</si>
  <si>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</si>
  <si>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</si>
  <si>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</si>
  <si>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</si>
  <si>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</si>
  <si>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</si>
  <si>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</si>
  <si>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</si>
  <si>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</si>
  <si>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</si>
  <si>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</si>
  <si>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</si>
  <si>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</si>
  <si>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</si>
  <si>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</si>
  <si>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</si>
  <si>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</si>
  <si>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</si>
  <si>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</si>
  <si>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</si>
  <si>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</si>
  <si>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</si>
  <si>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</si>
  <si>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</si>
  <si>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</si>
  <si>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</si>
  <si>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</si>
  <si>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</si>
  <si>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</si>
  <si>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</si>
  <si>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</si>
  <si>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</si>
  <si>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</si>
  <si>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</si>
  <si>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</si>
  <si>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</si>
  <si>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</si>
  <si>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</si>
  <si>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</si>
  <si>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</si>
  <si>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</si>
  <si>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</si>
  <si>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</si>
  <si>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</si>
  <si>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</si>
  <si>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</si>
  <si>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</si>
  <si>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</si>
  <si>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</si>
  <si>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</si>
  <si>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</si>
  <si>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</si>
  <si>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</si>
  <si>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</si>
  <si>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</si>
  <si>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</si>
  <si>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</si>
  <si>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</si>
  <si>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</si>
  <si>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</si>
  <si>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</si>
  <si>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</si>
  <si>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</si>
  <si>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</si>
  <si>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</si>
  <si>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</si>
  <si>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</si>
  <si>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</si>
  <si>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</si>
  <si>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</si>
  <si>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</si>
  <si>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</si>
  <si>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</si>
  <si>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</si>
  <si>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</si>
  <si>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</si>
  <si>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</si>
  <si>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</si>
  <si>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</si>
  <si>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</si>
  <si>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</si>
  <si>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</si>
  <si>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</si>
  <si>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</si>
  <si>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</si>
  <si>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</si>
  <si>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</si>
  <si>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</si>
  <si>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</si>
  <si>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</si>
  <si>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</si>
  <si>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</si>
  <si>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</si>
  <si>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</si>
  <si>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</si>
  <si>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</si>
  <si>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</si>
  <si>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</si>
  <si>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</si>
  <si>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</si>
  <si>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</si>
  <si>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</si>
  <si>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</si>
  <si>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</si>
  <si>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</si>
  <si>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</si>
  <si>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</si>
  <si>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</si>
  <si>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</si>
  <si>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</si>
  <si>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</si>
  <si>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</si>
  <si>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</si>
  <si>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</si>
  <si>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</si>
  <si>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</si>
  <si>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</si>
  <si>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</si>
  <si>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</si>
  <si>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</si>
  <si>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</si>
  <si>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</si>
  <si>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</si>
  <si>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</si>
  <si>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</si>
  <si>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</si>
  <si>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</si>
  <si>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</si>
  <si>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</si>
  <si>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</si>
  <si>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</si>
  <si>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</si>
  <si>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</si>
  <si>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</si>
  <si>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</si>
  <si>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</si>
  <si>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</si>
  <si>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</si>
  <si>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</si>
  <si>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</si>
  <si>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</si>
  <si>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</si>
  <si>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</si>
  <si>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</si>
  <si>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</si>
  <si>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</si>
  <si>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</si>
  <si>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</si>
  <si>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</si>
  <si>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</si>
  <si>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</si>
  <si>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</si>
  <si>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</si>
  <si>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</si>
  <si>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</si>
  <si>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</si>
  <si>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</si>
  <si>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</si>
  <si>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</si>
  <si>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</si>
  <si>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</si>
  <si>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</si>
  <si>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</si>
  <si>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</si>
  <si>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</si>
  <si>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</si>
  <si>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</si>
  <si>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</si>
  <si>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</si>
  <si>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</si>
  <si>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</si>
  <si>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</si>
  <si>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</si>
  <si>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</si>
  <si>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</si>
  <si>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</si>
  <si>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</si>
  <si>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</si>
  <si>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</si>
  <si>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</si>
  <si>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</si>
  <si>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</si>
  <si>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</si>
  <si>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</si>
  <si>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</si>
  <si>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</si>
  <si>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</si>
  <si>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</si>
  <si>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</si>
  <si>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</si>
  <si>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</si>
  <si>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</si>
  <si>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</si>
  <si>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</si>
  <si>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</si>
  <si>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</si>
  <si>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</si>
  <si>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</si>
  <si>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</si>
  <si>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</si>
  <si>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</si>
  <si>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</si>
  <si>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</si>
  <si>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</si>
  <si>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</si>
  <si>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</si>
  <si>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</si>
  <si>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</si>
  <si>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</si>
  <si>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</si>
  <si>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</si>
  <si>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</si>
  <si>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</si>
  <si>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</si>
  <si>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</si>
  <si>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</si>
  <si>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</si>
  <si>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</si>
  <si>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</si>
  <si>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</si>
  <si>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</si>
  <si>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</si>
  <si>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</si>
  <si>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</si>
  <si>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</si>
  <si>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</si>
  <si>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</si>
  <si>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</si>
  <si>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</si>
  <si>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</si>
  <si>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</si>
  <si>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</si>
  <si>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</si>
  <si>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</si>
  <si>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</si>
  <si>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</si>
  <si>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</si>
  <si>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</si>
  <si>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</si>
  <si>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</si>
  <si>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</si>
  <si>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</si>
  <si>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</si>
  <si>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</si>
  <si>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</si>
  <si>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</si>
  <si>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</si>
  <si>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</si>
  <si>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</si>
  <si>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</si>
  <si>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</si>
  <si>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</si>
  <si>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</si>
  <si>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</si>
  <si>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</si>
  <si>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</si>
  <si>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</si>
  <si>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</si>
  <si>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</si>
  <si>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</si>
  <si>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</si>
  <si>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</si>
  <si>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</si>
  <si>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</si>
  <si>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</si>
  <si>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</si>
  <si>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</si>
  <si>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</si>
  <si>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</si>
  <si>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</si>
  <si>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</si>
  <si>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</si>
  <si>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</si>
  <si>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</si>
  <si>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</si>
  <si>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</si>
  <si>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</si>
  <si>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</si>
  <si>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</si>
  <si>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</si>
  <si>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</si>
  <si>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</si>
  <si>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</si>
  <si>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</si>
  <si>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</si>
  <si>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</si>
  <si>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</si>
  <si>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</si>
  <si>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</si>
  <si>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</si>
  <si>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</si>
  <si>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</si>
  <si>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</si>
  <si>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</si>
  <si>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</si>
  <si>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</si>
  <si>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</si>
  <si>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</si>
  <si>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</si>
  <si>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</si>
  <si>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</si>
  <si>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</si>
  <si>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</si>
  <si>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</si>
  <si>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</si>
  <si>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</si>
  <si>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</si>
  <si>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</si>
  <si>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</si>
  <si>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</si>
  <si>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</si>
  <si>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</si>
  <si>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</si>
  <si>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</si>
  <si>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</si>
  <si>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</si>
  <si>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</si>
  <si>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</si>
  <si>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</si>
  <si>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</si>
  <si>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</si>
  <si>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</si>
  <si>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</si>
  <si>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</si>
  <si>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</si>
  <si>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</si>
  <si>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</si>
  <si>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</si>
  <si>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</si>
  <si>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</si>
  <si>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</si>
  <si>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</si>
  <si>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</si>
  <si>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</si>
  <si>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</si>
  <si>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</si>
  <si>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</si>
  <si>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</si>
  <si>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</si>
  <si>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</si>
  <si>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</si>
  <si>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</si>
  <si>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</si>
  <si>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</si>
  <si>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</si>
  <si>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</si>
  <si>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</si>
  <si>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</si>
  <si>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</si>
  <si>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</si>
  <si>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</si>
  <si>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</si>
  <si>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</si>
  <si>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</si>
  <si>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</si>
  <si>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</si>
  <si>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</si>
  <si>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</si>
  <si>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</si>
  <si>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</si>
  <si>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</si>
  <si>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</si>
  <si>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</si>
  <si>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</si>
  <si>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</si>
  <si>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</si>
  <si>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</si>
  <si>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</si>
  <si>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</si>
  <si>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</si>
  <si>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</si>
  <si>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</si>
  <si>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</si>
  <si>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</si>
  <si>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</si>
  <si>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</si>
  <si>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</si>
  <si>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</si>
  <si>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</si>
  <si>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</si>
  <si>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</si>
  <si>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</si>
  <si>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</si>
  <si>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</si>
  <si>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</si>
  <si>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</si>
  <si>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</si>
  <si>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</si>
  <si>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</si>
  <si>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</si>
  <si>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</si>
  <si>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</si>
  <si>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</si>
  <si>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</si>
  <si>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</si>
  <si>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</si>
  <si>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</si>
  <si>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</si>
  <si>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</si>
  <si>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</si>
  <si>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</si>
  <si>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</si>
  <si>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</si>
  <si>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</si>
  <si>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</si>
  <si>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</si>
  <si>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</si>
  <si>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</si>
  <si>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</si>
  <si>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</si>
  <si>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</si>
  <si>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</si>
  <si>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</si>
  <si>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</si>
  <si>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</si>
  <si>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</si>
  <si>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</si>
  <si>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</si>
  <si>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</si>
  <si>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</si>
  <si>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</si>
  <si>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</si>
  <si>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</si>
  <si>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</si>
  <si>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</si>
  <si>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</si>
  <si>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</si>
  <si>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</si>
  <si>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</si>
  <si>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</si>
  <si>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</si>
  <si>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</si>
  <si>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</si>
  <si>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</si>
  <si>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</si>
  <si>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</si>
  <si>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</si>
  <si>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</si>
  <si>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</si>
  <si>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</si>
  <si>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</si>
  <si>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</si>
  <si>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</si>
  <si>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</si>
  <si>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</si>
  <si>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</si>
  <si>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</si>
  <si>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</si>
  <si>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</si>
  <si>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</si>
  <si>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</si>
  <si>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</si>
  <si>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</si>
  <si>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</si>
  <si>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</si>
  <si>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</si>
  <si>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</si>
  <si>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</si>
  <si>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</si>
  <si>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</si>
  <si>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</si>
  <si>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</si>
  <si>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</si>
  <si>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</si>
  <si>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</si>
  <si>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</si>
  <si>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</si>
  <si>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</si>
  <si>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</si>
  <si>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</si>
  <si>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</si>
  <si>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</si>
  <si>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</si>
  <si>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</si>
  <si>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</si>
  <si>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</si>
  <si>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</si>
  <si>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</si>
  <si>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</si>
  <si>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</si>
  <si>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</si>
  <si>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</si>
  <si>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</si>
  <si>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</si>
  <si>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</si>
  <si>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</si>
  <si>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</si>
  <si>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</si>
  <si>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</si>
  <si>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</si>
  <si>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</si>
  <si>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</si>
  <si>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</si>
  <si>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</si>
  <si>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</si>
  <si>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</si>
  <si>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</si>
  <si>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</si>
  <si>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</si>
  <si>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</si>
  <si>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</si>
  <si>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</si>
  <si>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</si>
  <si>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</si>
  <si>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</si>
  <si>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</si>
  <si>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</si>
  <si>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</si>
  <si>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</si>
  <si>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</si>
  <si>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</si>
  <si>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</si>
  <si>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</si>
  <si>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Al 31 de Diciembre de 2022 y al 31 de Diciembre de 2023 (b)</t>
  </si>
  <si>
    <t>Del 1 de Enero al 31 de Diciembre de 2023 (b)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</si>
  <si>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</si>
  <si>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</si>
  <si>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</si>
  <si>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</si>
  <si>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</si>
  <si>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</si>
  <si>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ASISTENCIA SOCIAL</t>
  </si>
  <si>
    <t>31120M05D080000 CENTRO DE DESARROLLO PARA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</si>
</sst>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\-#,##0.00\ "/>
    <numFmt numFmtId="166" formatCode="#,##0_ ;\-#,##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43" fontId="1" fillId="0" borderId="0" applyFont="0" applyFill="0" applyBorder="0" applyAlignment="0" applyProtection="0"/>
    <xf numFmtId="0" fontId="19" fillId="0" borderId="0"/>
    <xf numFmtId="0" fontId="20" fillId="0" borderId="0"/>
  </cellStyleXfs>
  <cellXfs count="194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3" fontId="1" fillId="0" borderId="14" xfId="4" applyNumberFormat="1" applyFont="1" applyFill="1" applyBorder="1" applyAlignment="1" applyProtection="1">
      <alignment horizontal="right" vertical="center"/>
      <protection locked="0"/>
    </xf>
    <xf numFmtId="1" fontId="0" fillId="0" borderId="14" xfId="0" applyNumberFormat="1" applyBorder="1" applyAlignment="1">
      <alignment vertical="center"/>
    </xf>
    <xf numFmtId="3" fontId="0" fillId="0" borderId="14" xfId="0" applyNumberFormat="1" applyBorder="1" applyAlignment="1">
      <alignment vertical="center"/>
    </xf>
    <xf numFmtId="3" fontId="2" fillId="0" borderId="14" xfId="0" applyNumberFormat="1" applyFont="1" applyBorder="1" applyAlignment="1" applyProtection="1">
      <alignment vertical="center"/>
      <protection locked="0"/>
    </xf>
    <xf numFmtId="166" fontId="2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Protection="1">
      <protection locked="0"/>
    </xf>
    <xf numFmtId="4" fontId="0" fillId="0" borderId="14" xfId="4" applyNumberFormat="1" applyFont="1" applyFill="1" applyBorder="1" applyAlignment="1" applyProtection="1">
      <alignment vertical="center"/>
      <protection locked="0"/>
    </xf>
    <xf numFmtId="4" fontId="1" fillId="0" borderId="14" xfId="4" applyNumberFormat="1" applyFont="1" applyFill="1" applyBorder="1" applyAlignment="1" applyProtection="1">
      <alignment vertical="center"/>
      <protection locked="0"/>
    </xf>
    <xf numFmtId="165" fontId="0" fillId="3" borderId="14" xfId="4" applyNumberFormat="1" applyFont="1" applyFill="1" applyBorder="1" applyAlignment="1" applyProtection="1">
      <alignment vertical="center"/>
      <protection locked="0"/>
    </xf>
    <xf numFmtId="165" fontId="1" fillId="3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8" xfId="4" applyNumberFormat="1" applyFont="1" applyFill="1" applyBorder="1" applyAlignment="1" applyProtection="1">
      <alignment vertical="center"/>
      <protection locked="0"/>
    </xf>
    <xf numFmtId="165" fontId="1" fillId="0" borderId="8" xfId="4" applyNumberFormat="1" applyFont="1" applyFill="1" applyBorder="1" applyAlignment="1" applyProtection="1">
      <alignment vertical="center"/>
      <protection locked="0"/>
    </xf>
    <xf numFmtId="165" fontId="0" fillId="0" borderId="8" xfId="4" applyNumberFormat="1" applyFont="1" applyFill="1" applyBorder="1" applyAlignment="1" applyProtection="1">
      <alignment horizontal="right" vertical="center"/>
      <protection locked="0"/>
    </xf>
    <xf numFmtId="165" fontId="1" fillId="0" borderId="8" xfId="4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7">
    <cellStyle name="Millares" xfId="1" builtinId="3"/>
    <cellStyle name="Millares 2" xfId="4" xr:uid="{F3AE2BE8-67AF-4E7F-B306-4F2FD4337D19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6" xr:uid="{0898C78D-5C60-4A96-B826-9291185346A0}"/>
    <cellStyle name="Normal 3" xfId="5" xr:uid="{A3E2EB4A-677C-4681-B5E7-7D520F688A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-my.sharepoint.com/personal/acorona_aseg_gob_mx/Documents/Documents/ASEG/4_Guia_Cuenta_Publica/2023_IFN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abSelected="1" zoomScale="70" zoomScaleNormal="70" workbookViewId="0">
      <selection activeCell="C11" sqref="C11"/>
    </sheetView>
  </sheetViews>
  <sheetFormatPr baseColWidth="10" defaultColWidth="11" defaultRowHeight="15" x14ac:dyDescent="0.25"/>
  <cols>
    <col min="1" max="1" width="96.42578125" customWidth="1"/>
    <col min="2" max="2" width="17.85546875" customWidth="1"/>
    <col min="3" max="3" width="19.7109375" customWidth="1"/>
    <col min="4" max="4" width="98.7109375" bestFit="1" customWidth="1"/>
    <col min="5" max="6" width="15.5703125" customWidth="1"/>
  </cols>
  <sheetData>
    <row r="1" spans="1:6" ht="40.9" customHeight="1" x14ac:dyDescent="0.25">
      <c r="A1" s="160" t="s">
        <v>0</v>
      </c>
      <c r="B1" s="161"/>
      <c r="C1" s="161"/>
      <c r="D1" s="161"/>
      <c r="E1" s="161"/>
      <c r="F1" s="162"/>
    </row>
    <row r="2" spans="1:6" ht="15" customHeight="1" x14ac:dyDescent="0.25">
      <c r="A2" s="114" t="s">
        <v>1</v>
      </c>
      <c r="B2" s="115"/>
      <c r="C2" s="115"/>
      <c r="D2" s="115"/>
      <c r="E2" s="115"/>
      <c r="F2" s="116"/>
    </row>
    <row r="3" spans="1:6" ht="15" customHeight="1" x14ac:dyDescent="0.25">
      <c r="A3" s="117" t="s">
        <v>2</v>
      </c>
      <c r="B3" s="118"/>
      <c r="C3" s="118"/>
      <c r="D3" s="118"/>
      <c r="E3" s="118"/>
      <c r="F3" s="119"/>
    </row>
    <row r="4" spans="1:6" ht="12.95" customHeight="1" x14ac:dyDescent="0.25">
      <c r="A4" s="117" t="s">
        <v>565</v>
      </c>
      <c r="B4" s="118"/>
      <c r="C4" s="118"/>
      <c r="D4" s="118"/>
      <c r="E4" s="118"/>
      <c r="F4" s="119"/>
    </row>
    <row r="5" spans="1:6" ht="12.95" customHeight="1" x14ac:dyDescent="0.25">
      <c r="A5" s="120" t="s">
        <v>3</v>
      </c>
      <c r="B5" s="121"/>
      <c r="C5" s="121"/>
      <c r="D5" s="121"/>
      <c r="E5" s="121"/>
      <c r="F5" s="122"/>
    </row>
    <row r="6" spans="1:6" ht="41.45" customHeight="1" x14ac:dyDescent="0.25">
      <c r="A6" s="42" t="s">
        <v>4</v>
      </c>
      <c r="B6" s="43" t="s">
        <v>5</v>
      </c>
      <c r="C6" s="1" t="s">
        <v>6</v>
      </c>
      <c r="D6" s="44" t="s">
        <v>7</v>
      </c>
      <c r="E6" s="43" t="s">
        <v>5</v>
      </c>
      <c r="F6" s="1" t="s">
        <v>6</v>
      </c>
    </row>
    <row r="7" spans="1:6" ht="12.95" customHeight="1" x14ac:dyDescent="0.25">
      <c r="A7" s="45" t="s">
        <v>8</v>
      </c>
      <c r="B7" s="46"/>
      <c r="C7" s="46"/>
      <c r="D7" s="45" t="s">
        <v>9</v>
      </c>
      <c r="E7" s="46"/>
      <c r="F7" s="46"/>
    </row>
    <row r="8" spans="1:6" x14ac:dyDescent="0.25">
      <c r="A8" s="2" t="s">
        <v>10</v>
      </c>
      <c r="B8" s="47"/>
      <c r="C8" s="47"/>
      <c r="D8" s="2" t="s">
        <v>11</v>
      </c>
      <c r="E8" s="47"/>
      <c r="F8" s="47"/>
    </row>
    <row r="9" spans="1:6" x14ac:dyDescent="0.25">
      <c r="A9" s="48" t="s">
        <v>12</v>
      </c>
      <c r="B9" s="126">
        <f>SUM(B10:B16)</f>
        <v>2144213.02</v>
      </c>
      <c r="C9" s="126">
        <f>SUM(C10:C16)</f>
        <v>1667072.23</v>
      </c>
      <c r="D9" s="48" t="s">
        <v>13</v>
      </c>
      <c r="E9" s="126">
        <f>SUM(E10:E18)</f>
        <v>708803.51</v>
      </c>
      <c r="F9" s="126">
        <f>SUM(F10:F18)</f>
        <v>599549.74</v>
      </c>
    </row>
    <row r="10" spans="1:6" x14ac:dyDescent="0.25">
      <c r="A10" s="50" t="s">
        <v>14</v>
      </c>
      <c r="B10" s="143">
        <v>0</v>
      </c>
      <c r="C10" s="143">
        <v>0</v>
      </c>
      <c r="D10" s="50" t="s">
        <v>15</v>
      </c>
      <c r="E10" s="148">
        <v>175.66</v>
      </c>
      <c r="F10" s="148">
        <v>175.66</v>
      </c>
    </row>
    <row r="11" spans="1:6" x14ac:dyDescent="0.25">
      <c r="A11" s="50" t="s">
        <v>16</v>
      </c>
      <c r="B11" s="143">
        <v>2144213.02</v>
      </c>
      <c r="C11" s="143">
        <v>0</v>
      </c>
      <c r="D11" s="50" t="s">
        <v>17</v>
      </c>
      <c r="E11" s="148">
        <v>63517.81</v>
      </c>
      <c r="F11" s="148">
        <v>-6809.59</v>
      </c>
    </row>
    <row r="12" spans="1:6" x14ac:dyDescent="0.25">
      <c r="A12" s="50" t="s">
        <v>18</v>
      </c>
      <c r="B12" s="143">
        <v>0</v>
      </c>
      <c r="C12" s="143">
        <v>1667072.23</v>
      </c>
      <c r="D12" s="50" t="s">
        <v>19</v>
      </c>
      <c r="E12" s="148">
        <v>0</v>
      </c>
      <c r="F12" s="148">
        <v>0</v>
      </c>
    </row>
    <row r="13" spans="1:6" x14ac:dyDescent="0.25">
      <c r="A13" s="50" t="s">
        <v>20</v>
      </c>
      <c r="B13" s="143">
        <v>0</v>
      </c>
      <c r="C13" s="143">
        <v>0</v>
      </c>
      <c r="D13" s="50" t="s">
        <v>21</v>
      </c>
      <c r="E13" s="148">
        <v>0</v>
      </c>
      <c r="F13" s="148">
        <v>0</v>
      </c>
    </row>
    <row r="14" spans="1:6" x14ac:dyDescent="0.25">
      <c r="A14" s="50" t="s">
        <v>22</v>
      </c>
      <c r="B14" s="143">
        <v>0</v>
      </c>
      <c r="C14" s="143">
        <v>0</v>
      </c>
      <c r="D14" s="50" t="s">
        <v>23</v>
      </c>
      <c r="E14" s="148">
        <v>27978</v>
      </c>
      <c r="F14" s="148">
        <v>34804.5</v>
      </c>
    </row>
    <row r="15" spans="1:6" x14ac:dyDescent="0.25">
      <c r="A15" s="50" t="s">
        <v>24</v>
      </c>
      <c r="B15" s="143">
        <v>0</v>
      </c>
      <c r="C15" s="143">
        <v>0</v>
      </c>
      <c r="D15" s="50" t="s">
        <v>25</v>
      </c>
      <c r="E15" s="148">
        <v>0</v>
      </c>
      <c r="F15" s="148">
        <v>0</v>
      </c>
    </row>
    <row r="16" spans="1:6" x14ac:dyDescent="0.25">
      <c r="A16" s="50" t="s">
        <v>26</v>
      </c>
      <c r="B16" s="143">
        <v>0</v>
      </c>
      <c r="C16" s="143">
        <v>0</v>
      </c>
      <c r="D16" s="50" t="s">
        <v>27</v>
      </c>
      <c r="E16" s="148">
        <v>617019.73</v>
      </c>
      <c r="F16" s="148">
        <v>500939.46</v>
      </c>
    </row>
    <row r="17" spans="1:6" x14ac:dyDescent="0.25">
      <c r="A17" s="48" t="s">
        <v>28</v>
      </c>
      <c r="B17" s="126">
        <f>SUM(B18:B24)</f>
        <v>562152.49</v>
      </c>
      <c r="C17" s="126">
        <f>SUM(C18:C24)</f>
        <v>552536.41</v>
      </c>
      <c r="D17" s="50" t="s">
        <v>29</v>
      </c>
      <c r="E17" s="148">
        <v>0</v>
      </c>
      <c r="F17" s="148">
        <v>0</v>
      </c>
    </row>
    <row r="18" spans="1:6" x14ac:dyDescent="0.25">
      <c r="A18" s="50" t="s">
        <v>30</v>
      </c>
      <c r="B18" s="143">
        <v>0</v>
      </c>
      <c r="C18" s="143">
        <v>0</v>
      </c>
      <c r="D18" s="50" t="s">
        <v>31</v>
      </c>
      <c r="E18" s="148">
        <v>112.31</v>
      </c>
      <c r="F18" s="148">
        <v>70439.710000000006</v>
      </c>
    </row>
    <row r="19" spans="1:6" x14ac:dyDescent="0.25">
      <c r="A19" s="50" t="s">
        <v>32</v>
      </c>
      <c r="B19" s="143">
        <v>542076.44999999995</v>
      </c>
      <c r="C19" s="143">
        <v>532460.37</v>
      </c>
      <c r="D19" s="48" t="s">
        <v>33</v>
      </c>
      <c r="E19" s="126">
        <f>SUM(E20:E22)</f>
        <v>0</v>
      </c>
      <c r="F19" s="126">
        <f>SUM(F20:F22)</f>
        <v>0</v>
      </c>
    </row>
    <row r="20" spans="1:6" x14ac:dyDescent="0.25">
      <c r="A20" s="50" t="s">
        <v>34</v>
      </c>
      <c r="B20" s="143">
        <v>-6570</v>
      </c>
      <c r="C20" s="143">
        <v>-6570</v>
      </c>
      <c r="D20" s="50" t="s">
        <v>35</v>
      </c>
      <c r="E20" s="126">
        <v>0</v>
      </c>
      <c r="F20" s="126">
        <v>0</v>
      </c>
    </row>
    <row r="21" spans="1:6" x14ac:dyDescent="0.25">
      <c r="A21" s="50" t="s">
        <v>36</v>
      </c>
      <c r="B21" s="143">
        <v>14856</v>
      </c>
      <c r="C21" s="143">
        <v>14856</v>
      </c>
      <c r="D21" s="50" t="s">
        <v>37</v>
      </c>
      <c r="E21" s="126">
        <v>0</v>
      </c>
      <c r="F21" s="126">
        <v>0</v>
      </c>
    </row>
    <row r="22" spans="1:6" x14ac:dyDescent="0.25">
      <c r="A22" s="50" t="s">
        <v>38</v>
      </c>
      <c r="B22" s="143">
        <v>10000</v>
      </c>
      <c r="C22" s="143">
        <v>10000</v>
      </c>
      <c r="D22" s="50" t="s">
        <v>39</v>
      </c>
      <c r="E22" s="126">
        <v>0</v>
      </c>
      <c r="F22" s="126">
        <v>0</v>
      </c>
    </row>
    <row r="23" spans="1:6" x14ac:dyDescent="0.25">
      <c r="A23" s="50" t="s">
        <v>40</v>
      </c>
      <c r="B23" s="143">
        <v>0</v>
      </c>
      <c r="C23" s="143">
        <v>0</v>
      </c>
      <c r="D23" s="48" t="s">
        <v>41</v>
      </c>
      <c r="E23" s="126">
        <f>E24+E25</f>
        <v>0</v>
      </c>
      <c r="F23" s="126">
        <f>F24+F25</f>
        <v>0</v>
      </c>
    </row>
    <row r="24" spans="1:6" x14ac:dyDescent="0.25">
      <c r="A24" s="50" t="s">
        <v>42</v>
      </c>
      <c r="B24" s="143">
        <v>1790.04</v>
      </c>
      <c r="C24" s="143">
        <v>1790.04</v>
      </c>
      <c r="D24" s="50" t="s">
        <v>43</v>
      </c>
      <c r="E24" s="126">
        <v>0</v>
      </c>
      <c r="F24" s="126">
        <v>0</v>
      </c>
    </row>
    <row r="25" spans="1:6" x14ac:dyDescent="0.25">
      <c r="A25" s="48" t="s">
        <v>44</v>
      </c>
      <c r="B25" s="126">
        <f>SUM(B26:B30)</f>
        <v>0</v>
      </c>
      <c r="C25" s="126">
        <f>SUM(C26:C30)</f>
        <v>0</v>
      </c>
      <c r="D25" s="50" t="s">
        <v>45</v>
      </c>
      <c r="E25" s="126">
        <v>0</v>
      </c>
      <c r="F25" s="126">
        <v>0</v>
      </c>
    </row>
    <row r="26" spans="1:6" x14ac:dyDescent="0.25">
      <c r="A26" s="50" t="s">
        <v>46</v>
      </c>
      <c r="B26" s="126">
        <v>0</v>
      </c>
      <c r="C26" s="126">
        <v>0</v>
      </c>
      <c r="D26" s="48" t="s">
        <v>47</v>
      </c>
      <c r="E26" s="126">
        <v>0</v>
      </c>
      <c r="F26" s="126">
        <v>0</v>
      </c>
    </row>
    <row r="27" spans="1:6" x14ac:dyDescent="0.25">
      <c r="A27" s="50" t="s">
        <v>48</v>
      </c>
      <c r="B27" s="126">
        <v>0</v>
      </c>
      <c r="C27" s="126">
        <v>0</v>
      </c>
      <c r="D27" s="48" t="s">
        <v>49</v>
      </c>
      <c r="E27" s="126">
        <f>SUM(E28:E30)</f>
        <v>0</v>
      </c>
      <c r="F27" s="126">
        <f>SUM(F28:F30)</f>
        <v>0</v>
      </c>
    </row>
    <row r="28" spans="1:6" x14ac:dyDescent="0.25">
      <c r="A28" s="50" t="s">
        <v>50</v>
      </c>
      <c r="B28" s="126">
        <v>0</v>
      </c>
      <c r="C28" s="126">
        <v>0</v>
      </c>
      <c r="D28" s="50" t="s">
        <v>51</v>
      </c>
      <c r="E28" s="126">
        <v>0</v>
      </c>
      <c r="F28" s="126">
        <v>0</v>
      </c>
    </row>
    <row r="29" spans="1:6" x14ac:dyDescent="0.25">
      <c r="A29" s="50" t="s">
        <v>52</v>
      </c>
      <c r="B29" s="126">
        <v>0</v>
      </c>
      <c r="C29" s="126">
        <v>0</v>
      </c>
      <c r="D29" s="50" t="s">
        <v>53</v>
      </c>
      <c r="E29" s="126">
        <v>0</v>
      </c>
      <c r="F29" s="126">
        <v>0</v>
      </c>
    </row>
    <row r="30" spans="1:6" x14ac:dyDescent="0.25">
      <c r="A30" s="50" t="s">
        <v>54</v>
      </c>
      <c r="B30" s="126">
        <v>0</v>
      </c>
      <c r="C30" s="126">
        <v>0</v>
      </c>
      <c r="D30" s="50" t="s">
        <v>55</v>
      </c>
      <c r="E30" s="126">
        <v>0</v>
      </c>
      <c r="F30" s="126">
        <v>0</v>
      </c>
    </row>
    <row r="31" spans="1:6" x14ac:dyDescent="0.25">
      <c r="A31" s="48" t="s">
        <v>56</v>
      </c>
      <c r="B31" s="126">
        <f>SUM(B32:B36)</f>
        <v>0</v>
      </c>
      <c r="C31" s="126">
        <f>SUM(C32:C36)</f>
        <v>0</v>
      </c>
      <c r="D31" s="48" t="s">
        <v>57</v>
      </c>
      <c r="E31" s="126">
        <f>SUM(E32:E37)</f>
        <v>0</v>
      </c>
      <c r="F31" s="126">
        <f>SUM(F32:F37)</f>
        <v>0</v>
      </c>
    </row>
    <row r="32" spans="1:6" x14ac:dyDescent="0.25">
      <c r="A32" s="50" t="s">
        <v>58</v>
      </c>
      <c r="B32" s="126">
        <v>0</v>
      </c>
      <c r="C32" s="126">
        <v>0</v>
      </c>
      <c r="D32" s="50" t="s">
        <v>59</v>
      </c>
      <c r="E32" s="126">
        <v>0</v>
      </c>
      <c r="F32" s="126">
        <v>0</v>
      </c>
    </row>
    <row r="33" spans="1:6" ht="14.45" customHeight="1" x14ac:dyDescent="0.25">
      <c r="A33" s="50" t="s">
        <v>60</v>
      </c>
      <c r="B33" s="126">
        <v>0</v>
      </c>
      <c r="C33" s="126">
        <v>0</v>
      </c>
      <c r="D33" s="50" t="s">
        <v>61</v>
      </c>
      <c r="E33" s="126">
        <v>0</v>
      </c>
      <c r="F33" s="126">
        <v>0</v>
      </c>
    </row>
    <row r="34" spans="1:6" ht="14.45" customHeight="1" x14ac:dyDescent="0.25">
      <c r="A34" s="50" t="s">
        <v>62</v>
      </c>
      <c r="B34" s="126">
        <v>0</v>
      </c>
      <c r="C34" s="126">
        <v>0</v>
      </c>
      <c r="D34" s="50" t="s">
        <v>63</v>
      </c>
      <c r="E34" s="126">
        <v>0</v>
      </c>
      <c r="F34" s="126">
        <v>0</v>
      </c>
    </row>
    <row r="35" spans="1:6" ht="14.45" customHeight="1" x14ac:dyDescent="0.25">
      <c r="A35" s="50" t="s">
        <v>64</v>
      </c>
      <c r="B35" s="126">
        <v>0</v>
      </c>
      <c r="C35" s="126">
        <v>0</v>
      </c>
      <c r="D35" s="50" t="s">
        <v>65</v>
      </c>
      <c r="E35" s="126">
        <v>0</v>
      </c>
      <c r="F35" s="126">
        <v>0</v>
      </c>
    </row>
    <row r="36" spans="1:6" ht="14.45" customHeight="1" x14ac:dyDescent="0.25">
      <c r="A36" s="50" t="s">
        <v>66</v>
      </c>
      <c r="B36" s="126">
        <v>0</v>
      </c>
      <c r="C36" s="126">
        <v>0</v>
      </c>
      <c r="D36" s="50" t="s">
        <v>67</v>
      </c>
      <c r="E36" s="126">
        <v>0</v>
      </c>
      <c r="F36" s="126">
        <v>0</v>
      </c>
    </row>
    <row r="37" spans="1:6" ht="14.45" customHeight="1" x14ac:dyDescent="0.25">
      <c r="A37" s="48" t="s">
        <v>68</v>
      </c>
      <c r="B37" s="126">
        <v>0</v>
      </c>
      <c r="C37" s="126">
        <v>0</v>
      </c>
      <c r="D37" s="50" t="s">
        <v>69</v>
      </c>
      <c r="E37" s="126">
        <v>0</v>
      </c>
      <c r="F37" s="126">
        <v>0</v>
      </c>
    </row>
    <row r="38" spans="1:6" x14ac:dyDescent="0.25">
      <c r="A38" s="48" t="s">
        <v>70</v>
      </c>
      <c r="B38" s="126">
        <f>SUM(B39:B40)</f>
        <v>0</v>
      </c>
      <c r="C38" s="126">
        <f>SUM(C39:C40)</f>
        <v>0</v>
      </c>
      <c r="D38" s="48" t="s">
        <v>71</v>
      </c>
      <c r="E38" s="126">
        <f>SUM(E39:E41)</f>
        <v>0</v>
      </c>
      <c r="F38" s="126">
        <f>SUM(F39:F41)</f>
        <v>0</v>
      </c>
    </row>
    <row r="39" spans="1:6" x14ac:dyDescent="0.25">
      <c r="A39" s="50" t="s">
        <v>72</v>
      </c>
      <c r="B39" s="126">
        <v>0</v>
      </c>
      <c r="C39" s="126">
        <v>0</v>
      </c>
      <c r="D39" s="50" t="s">
        <v>73</v>
      </c>
      <c r="E39" s="126">
        <v>0</v>
      </c>
      <c r="F39" s="126">
        <v>0</v>
      </c>
    </row>
    <row r="40" spans="1:6" x14ac:dyDescent="0.25">
      <c r="A40" s="50" t="s">
        <v>74</v>
      </c>
      <c r="B40" s="126">
        <v>0</v>
      </c>
      <c r="C40" s="126">
        <v>0</v>
      </c>
      <c r="D40" s="50" t="s">
        <v>75</v>
      </c>
      <c r="E40" s="126">
        <v>0</v>
      </c>
      <c r="F40" s="126">
        <v>0</v>
      </c>
    </row>
    <row r="41" spans="1:6" x14ac:dyDescent="0.25">
      <c r="A41" s="48" t="s">
        <v>76</v>
      </c>
      <c r="B41" s="126">
        <f>SUM(B42:B45)</f>
        <v>0</v>
      </c>
      <c r="C41" s="126">
        <f>SUM(C42:C45)</f>
        <v>0</v>
      </c>
      <c r="D41" s="50" t="s">
        <v>77</v>
      </c>
      <c r="E41" s="126">
        <v>0</v>
      </c>
      <c r="F41" s="126">
        <v>0</v>
      </c>
    </row>
    <row r="42" spans="1:6" x14ac:dyDescent="0.25">
      <c r="A42" s="50" t="s">
        <v>78</v>
      </c>
      <c r="B42" s="126">
        <v>0</v>
      </c>
      <c r="C42" s="126">
        <v>0</v>
      </c>
      <c r="D42" s="48" t="s">
        <v>79</v>
      </c>
      <c r="E42" s="126">
        <f>SUM(E43:E45)</f>
        <v>0</v>
      </c>
      <c r="F42" s="126">
        <f>SUM(F43:F45)</f>
        <v>0</v>
      </c>
    </row>
    <row r="43" spans="1:6" x14ac:dyDescent="0.25">
      <c r="A43" s="50" t="s">
        <v>80</v>
      </c>
      <c r="B43" s="126">
        <v>0</v>
      </c>
      <c r="C43" s="126">
        <v>0</v>
      </c>
      <c r="D43" s="50" t="s">
        <v>81</v>
      </c>
      <c r="E43" s="126">
        <v>0</v>
      </c>
      <c r="F43" s="126">
        <v>0</v>
      </c>
    </row>
    <row r="44" spans="1:6" x14ac:dyDescent="0.25">
      <c r="A44" s="50" t="s">
        <v>82</v>
      </c>
      <c r="B44" s="126">
        <v>0</v>
      </c>
      <c r="C44" s="126">
        <v>0</v>
      </c>
      <c r="D44" s="50" t="s">
        <v>83</v>
      </c>
      <c r="E44" s="126">
        <v>0</v>
      </c>
      <c r="F44" s="126">
        <v>0</v>
      </c>
    </row>
    <row r="45" spans="1:6" x14ac:dyDescent="0.25">
      <c r="A45" s="50" t="s">
        <v>84</v>
      </c>
      <c r="B45" s="126">
        <v>0</v>
      </c>
      <c r="C45" s="126">
        <v>0</v>
      </c>
      <c r="D45" s="50" t="s">
        <v>85</v>
      </c>
      <c r="E45" s="126">
        <v>0</v>
      </c>
      <c r="F45" s="126">
        <v>0</v>
      </c>
    </row>
    <row r="46" spans="1:6" x14ac:dyDescent="0.25">
      <c r="A46" s="47"/>
      <c r="B46" s="145"/>
      <c r="C46" s="145"/>
      <c r="D46" s="47"/>
      <c r="E46" s="145"/>
      <c r="F46" s="145"/>
    </row>
    <row r="47" spans="1:6" x14ac:dyDescent="0.25">
      <c r="A47" s="3" t="s">
        <v>86</v>
      </c>
      <c r="B47" s="146">
        <f>B9+B17+B25+B31+B37+B38+B41</f>
        <v>2706365.51</v>
      </c>
      <c r="C47" s="146">
        <f>C9+C17+C25+C31+C38+C41</f>
        <v>2219608.64</v>
      </c>
      <c r="D47" s="2" t="s">
        <v>87</v>
      </c>
      <c r="E47" s="146">
        <f>E9+E19+E23+E26+E27+E31+E38+E42</f>
        <v>708803.51</v>
      </c>
      <c r="F47" s="146">
        <f>F9+F19+F23+F26+F27+F31+F38+F42</f>
        <v>599549.74</v>
      </c>
    </row>
    <row r="48" spans="1:6" x14ac:dyDescent="0.25">
      <c r="A48" s="47"/>
      <c r="B48" s="145"/>
      <c r="C48" s="145"/>
      <c r="D48" s="47"/>
      <c r="E48" s="145"/>
      <c r="F48" s="145"/>
    </row>
    <row r="49" spans="1:6" x14ac:dyDescent="0.25">
      <c r="A49" s="2" t="s">
        <v>88</v>
      </c>
      <c r="B49" s="145"/>
      <c r="C49" s="145"/>
      <c r="D49" s="2" t="s">
        <v>89</v>
      </c>
      <c r="E49" s="145"/>
      <c r="F49" s="145"/>
    </row>
    <row r="50" spans="1:6" x14ac:dyDescent="0.25">
      <c r="A50" s="48" t="s">
        <v>90</v>
      </c>
      <c r="B50" s="126">
        <v>0</v>
      </c>
      <c r="C50" s="126">
        <v>0</v>
      </c>
      <c r="D50" s="48" t="s">
        <v>91</v>
      </c>
      <c r="E50" s="126">
        <v>0</v>
      </c>
      <c r="F50" s="126">
        <v>0</v>
      </c>
    </row>
    <row r="51" spans="1:6" x14ac:dyDescent="0.25">
      <c r="A51" s="48" t="s">
        <v>92</v>
      </c>
      <c r="B51" s="126">
        <v>0</v>
      </c>
      <c r="C51" s="126">
        <v>0</v>
      </c>
      <c r="D51" s="48" t="s">
        <v>93</v>
      </c>
      <c r="E51" s="126">
        <v>0</v>
      </c>
      <c r="F51" s="126">
        <v>0</v>
      </c>
    </row>
    <row r="52" spans="1:6" x14ac:dyDescent="0.25">
      <c r="A52" s="48" t="s">
        <v>94</v>
      </c>
      <c r="B52" s="126">
        <v>0</v>
      </c>
      <c r="C52" s="126">
        <v>0</v>
      </c>
      <c r="D52" s="48" t="s">
        <v>95</v>
      </c>
      <c r="E52" s="126">
        <v>0</v>
      </c>
      <c r="F52" s="126">
        <v>0</v>
      </c>
    </row>
    <row r="53" spans="1:6" x14ac:dyDescent="0.25">
      <c r="A53" s="48" t="s">
        <v>96</v>
      </c>
      <c r="B53" s="143">
        <v>979521.65</v>
      </c>
      <c r="C53" s="143">
        <v>972721.65</v>
      </c>
      <c r="D53" s="48" t="s">
        <v>97</v>
      </c>
      <c r="E53" s="126">
        <v>0</v>
      </c>
      <c r="F53" s="126">
        <v>0</v>
      </c>
    </row>
    <row r="54" spans="1:6" x14ac:dyDescent="0.25">
      <c r="A54" s="48" t="s">
        <v>98</v>
      </c>
      <c r="B54" s="143">
        <v>30160</v>
      </c>
      <c r="C54" s="143">
        <v>30160</v>
      </c>
      <c r="D54" s="48" t="s">
        <v>99</v>
      </c>
      <c r="E54" s="126">
        <v>0</v>
      </c>
      <c r="F54" s="126">
        <v>0</v>
      </c>
    </row>
    <row r="55" spans="1:6" x14ac:dyDescent="0.25">
      <c r="A55" s="48" t="s">
        <v>100</v>
      </c>
      <c r="B55" s="143">
        <v>-900208.7</v>
      </c>
      <c r="C55" s="143">
        <v>-863629.01</v>
      </c>
      <c r="D55" s="52" t="s">
        <v>101</v>
      </c>
      <c r="E55" s="126">
        <v>0</v>
      </c>
      <c r="F55" s="126">
        <v>0</v>
      </c>
    </row>
    <row r="56" spans="1:6" x14ac:dyDescent="0.25">
      <c r="A56" s="48" t="s">
        <v>102</v>
      </c>
      <c r="B56" s="143">
        <v>0</v>
      </c>
      <c r="C56" s="143">
        <v>0</v>
      </c>
      <c r="D56" s="47"/>
      <c r="E56" s="145"/>
      <c r="F56" s="145"/>
    </row>
    <row r="57" spans="1:6" x14ac:dyDescent="0.25">
      <c r="A57" s="48" t="s">
        <v>103</v>
      </c>
      <c r="B57" s="143">
        <v>0</v>
      </c>
      <c r="C57" s="143">
        <v>0</v>
      </c>
      <c r="D57" s="2" t="s">
        <v>104</v>
      </c>
      <c r="E57" s="146">
        <f>SUM(E50:E55)</f>
        <v>0</v>
      </c>
      <c r="F57" s="146">
        <f>SUM(F50:F55)</f>
        <v>0</v>
      </c>
    </row>
    <row r="58" spans="1:6" x14ac:dyDescent="0.25">
      <c r="A58" s="48" t="s">
        <v>105</v>
      </c>
      <c r="B58" s="143">
        <v>0</v>
      </c>
      <c r="C58" s="143">
        <v>0</v>
      </c>
      <c r="D58" s="47"/>
      <c r="E58" s="145"/>
      <c r="F58" s="145"/>
    </row>
    <row r="59" spans="1:6" x14ac:dyDescent="0.25">
      <c r="A59" s="47"/>
      <c r="B59" s="145"/>
      <c r="C59" s="145"/>
      <c r="D59" s="2" t="s">
        <v>106</v>
      </c>
      <c r="E59" s="146">
        <f>E47+E57</f>
        <v>708803.51</v>
      </c>
      <c r="F59" s="146">
        <f>F47+F57</f>
        <v>599549.74</v>
      </c>
    </row>
    <row r="60" spans="1:6" x14ac:dyDescent="0.25">
      <c r="A60" s="3" t="s">
        <v>107</v>
      </c>
      <c r="B60" s="146">
        <f>SUM(B50:B58)</f>
        <v>109472.95000000007</v>
      </c>
      <c r="C60" s="146">
        <f>SUM(C50:C58)</f>
        <v>139252.64000000001</v>
      </c>
      <c r="D60" s="47"/>
      <c r="E60" s="145"/>
      <c r="F60" s="145"/>
    </row>
    <row r="61" spans="1:6" x14ac:dyDescent="0.25">
      <c r="A61" s="47"/>
      <c r="B61" s="145"/>
      <c r="C61" s="145"/>
      <c r="D61" s="53" t="s">
        <v>108</v>
      </c>
      <c r="E61" s="145"/>
      <c r="F61" s="145"/>
    </row>
    <row r="62" spans="1:6" x14ac:dyDescent="0.25">
      <c r="A62" s="3" t="s">
        <v>109</v>
      </c>
      <c r="B62" s="146">
        <f>SUM(B47+B60)</f>
        <v>2815838.46</v>
      </c>
      <c r="C62" s="146">
        <f>SUM(C47+C60)</f>
        <v>2358861.2800000003</v>
      </c>
      <c r="D62" s="47"/>
      <c r="E62" s="145"/>
      <c r="F62" s="145"/>
    </row>
    <row r="63" spans="1:6" x14ac:dyDescent="0.25">
      <c r="A63" s="47"/>
      <c r="B63" s="145"/>
      <c r="C63" s="145"/>
      <c r="D63" s="54" t="s">
        <v>110</v>
      </c>
      <c r="E63" s="126">
        <f>SUM(E64:E66)</f>
        <v>0</v>
      </c>
      <c r="F63" s="126">
        <f>SUM(F64:F66)</f>
        <v>0</v>
      </c>
    </row>
    <row r="64" spans="1:6" x14ac:dyDescent="0.25">
      <c r="A64" s="47"/>
      <c r="B64" s="145"/>
      <c r="C64" s="145"/>
      <c r="D64" s="48" t="s">
        <v>111</v>
      </c>
      <c r="E64" s="126">
        <v>0</v>
      </c>
      <c r="F64" s="126">
        <v>0</v>
      </c>
    </row>
    <row r="65" spans="1:6" x14ac:dyDescent="0.25">
      <c r="A65" s="47"/>
      <c r="B65" s="145"/>
      <c r="C65" s="145"/>
      <c r="D65" s="52" t="s">
        <v>112</v>
      </c>
      <c r="E65" s="126">
        <v>0</v>
      </c>
      <c r="F65" s="126">
        <v>0</v>
      </c>
    </row>
    <row r="66" spans="1:6" x14ac:dyDescent="0.25">
      <c r="A66" s="47"/>
      <c r="B66" s="144"/>
      <c r="C66" s="144"/>
      <c r="D66" s="48" t="s">
        <v>113</v>
      </c>
      <c r="E66" s="126">
        <v>0</v>
      </c>
      <c r="F66" s="126">
        <v>0</v>
      </c>
    </row>
    <row r="67" spans="1:6" x14ac:dyDescent="0.25">
      <c r="A67" s="47"/>
      <c r="B67" s="144"/>
      <c r="C67" s="144"/>
      <c r="D67" s="47"/>
      <c r="E67" s="145"/>
      <c r="F67" s="145"/>
    </row>
    <row r="68" spans="1:6" x14ac:dyDescent="0.25">
      <c r="A68" s="47"/>
      <c r="B68" s="144"/>
      <c r="C68" s="144"/>
      <c r="D68" s="54" t="s">
        <v>114</v>
      </c>
      <c r="E68" s="126">
        <f>SUM(E69:E73)</f>
        <v>2107034.9500000002</v>
      </c>
      <c r="F68" s="126">
        <f>SUM(F69:F73)</f>
        <v>1759311.54</v>
      </c>
    </row>
    <row r="69" spans="1:6" x14ac:dyDescent="0.25">
      <c r="A69" s="55"/>
      <c r="B69" s="47"/>
      <c r="C69" s="47"/>
      <c r="D69" s="48" t="s">
        <v>115</v>
      </c>
      <c r="E69" s="148">
        <v>347723.41</v>
      </c>
      <c r="F69" s="148">
        <v>145380.59</v>
      </c>
    </row>
    <row r="70" spans="1:6" x14ac:dyDescent="0.25">
      <c r="A70" s="55"/>
      <c r="B70" s="47"/>
      <c r="C70" s="47"/>
      <c r="D70" s="48" t="s">
        <v>116</v>
      </c>
      <c r="E70" s="148">
        <v>1759311.54</v>
      </c>
      <c r="F70" s="148">
        <v>1613930.95</v>
      </c>
    </row>
    <row r="71" spans="1:6" x14ac:dyDescent="0.25">
      <c r="A71" s="55"/>
      <c r="B71" s="47"/>
      <c r="C71" s="47"/>
      <c r="D71" s="48" t="s">
        <v>117</v>
      </c>
      <c r="E71" s="148">
        <v>0</v>
      </c>
      <c r="F71" s="148">
        <v>0</v>
      </c>
    </row>
    <row r="72" spans="1:6" x14ac:dyDescent="0.25">
      <c r="A72" s="55"/>
      <c r="B72" s="47"/>
      <c r="C72" s="47"/>
      <c r="D72" s="48" t="s">
        <v>118</v>
      </c>
      <c r="E72" s="126">
        <v>0</v>
      </c>
      <c r="F72" s="126">
        <v>0</v>
      </c>
    </row>
    <row r="73" spans="1:6" x14ac:dyDescent="0.25">
      <c r="A73" s="55"/>
      <c r="B73" s="47"/>
      <c r="C73" s="47"/>
      <c r="D73" s="48" t="s">
        <v>119</v>
      </c>
      <c r="E73" s="126">
        <v>0</v>
      </c>
      <c r="F73" s="126">
        <v>0</v>
      </c>
    </row>
    <row r="74" spans="1:6" x14ac:dyDescent="0.25">
      <c r="A74" s="55"/>
      <c r="B74" s="47"/>
      <c r="C74" s="47"/>
      <c r="D74" s="47"/>
      <c r="E74" s="145"/>
      <c r="F74" s="145"/>
    </row>
    <row r="75" spans="1:6" x14ac:dyDescent="0.25">
      <c r="A75" s="55"/>
      <c r="B75" s="47"/>
      <c r="C75" s="47"/>
      <c r="D75" s="54" t="s">
        <v>120</v>
      </c>
      <c r="E75" s="126">
        <f>E76+E77</f>
        <v>0</v>
      </c>
      <c r="F75" s="126">
        <f>F76+F77</f>
        <v>0</v>
      </c>
    </row>
    <row r="76" spans="1:6" x14ac:dyDescent="0.25">
      <c r="A76" s="55"/>
      <c r="B76" s="47"/>
      <c r="C76" s="47"/>
      <c r="D76" s="48" t="s">
        <v>121</v>
      </c>
      <c r="E76" s="126">
        <v>0</v>
      </c>
      <c r="F76" s="126">
        <v>0</v>
      </c>
    </row>
    <row r="77" spans="1:6" x14ac:dyDescent="0.25">
      <c r="A77" s="55"/>
      <c r="B77" s="47"/>
      <c r="C77" s="47"/>
      <c r="D77" s="48" t="s">
        <v>122</v>
      </c>
      <c r="E77" s="126">
        <v>0</v>
      </c>
      <c r="F77" s="126">
        <v>0</v>
      </c>
    </row>
    <row r="78" spans="1:6" x14ac:dyDescent="0.25">
      <c r="A78" s="55"/>
      <c r="B78" s="47"/>
      <c r="C78" s="47"/>
      <c r="D78" s="47"/>
      <c r="E78" s="145"/>
      <c r="F78" s="145"/>
    </row>
    <row r="79" spans="1:6" x14ac:dyDescent="0.25">
      <c r="A79" s="55"/>
      <c r="B79" s="47"/>
      <c r="C79" s="47"/>
      <c r="D79" s="2" t="s">
        <v>123</v>
      </c>
      <c r="E79" s="146">
        <f>E63+E68+E75</f>
        <v>2107034.9500000002</v>
      </c>
      <c r="F79" s="146">
        <f>F63+F68+F75</f>
        <v>1759311.54</v>
      </c>
    </row>
    <row r="80" spans="1:6" x14ac:dyDescent="0.25">
      <c r="A80" s="55"/>
      <c r="B80" s="47"/>
      <c r="C80" s="47"/>
      <c r="D80" s="47"/>
      <c r="E80" s="145"/>
      <c r="F80" s="145"/>
    </row>
    <row r="81" spans="1:6" x14ac:dyDescent="0.25">
      <c r="A81" s="55"/>
      <c r="B81" s="47"/>
      <c r="C81" s="47"/>
      <c r="D81" s="2" t="s">
        <v>124</v>
      </c>
      <c r="E81" s="146">
        <f>E59+E79</f>
        <v>2815838.46</v>
      </c>
      <c r="F81" s="146">
        <f>F59+F79</f>
        <v>2358861.2800000003</v>
      </c>
    </row>
    <row r="82" spans="1:6" x14ac:dyDescent="0.25">
      <c r="A82" s="56"/>
      <c r="B82" s="57"/>
      <c r="C82" s="57"/>
      <c r="D82" s="57"/>
      <c r="E82" s="58"/>
      <c r="F82" s="58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B9:C62 E9:F45 E50:F81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C9 E9:F9 B48:C52 C47 B17:C17 B25:C46 B59:C62 E19:F68 E72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94" zoomScaleNormal="110" workbookViewId="0">
      <selection activeCell="J21" sqref="J21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60" t="s">
        <v>125</v>
      </c>
      <c r="B1" s="161"/>
      <c r="C1" s="161"/>
      <c r="D1" s="161"/>
      <c r="E1" s="161"/>
      <c r="F1" s="161"/>
      <c r="G1" s="161"/>
      <c r="H1" s="162"/>
    </row>
    <row r="2" spans="1:8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17" t="s">
        <v>126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17" t="str">
        <f>'Formato 1'!A4</f>
        <v>Al 31 de Diciembre de 2022 y al 31 de Diciembre de 2023 (b)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3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127</v>
      </c>
      <c r="B6" s="6" t="s">
        <v>128</v>
      </c>
      <c r="C6" s="5" t="s">
        <v>129</v>
      </c>
      <c r="D6" s="5" t="s">
        <v>130</v>
      </c>
      <c r="E6" s="5" t="s">
        <v>131</v>
      </c>
      <c r="F6" s="5" t="s">
        <v>132</v>
      </c>
      <c r="G6" s="5" t="s">
        <v>133</v>
      </c>
      <c r="H6" s="7" t="s">
        <v>134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135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136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137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138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139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140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141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142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143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144</v>
      </c>
      <c r="B18" s="147">
        <v>599549.74</v>
      </c>
      <c r="C18" s="112"/>
      <c r="D18" s="112"/>
      <c r="E18" s="112"/>
      <c r="F18" s="147">
        <v>708803.51</v>
      </c>
      <c r="G18" s="112"/>
      <c r="H18" s="112"/>
    </row>
    <row r="19" spans="1:8" ht="16.5" customHeight="1" x14ac:dyDescent="0.25">
      <c r="A19" s="111"/>
      <c r="B19" s="94"/>
      <c r="C19" s="94"/>
      <c r="D19" s="94"/>
      <c r="E19" s="94"/>
      <c r="F19" s="94"/>
      <c r="G19" s="94"/>
      <c r="H19" s="94"/>
    </row>
    <row r="20" spans="1:8" ht="14.45" customHeight="1" x14ac:dyDescent="0.25">
      <c r="A20" s="8" t="s">
        <v>145</v>
      </c>
      <c r="B20" s="146">
        <f t="shared" ref="B20:H20" si="3">B8+B18</f>
        <v>599549.74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146">
        <f t="shared" si="3"/>
        <v>708803.51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146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147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148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149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150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151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152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153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154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63" t="s">
        <v>155</v>
      </c>
      <c r="B33" s="163"/>
      <c r="C33" s="163"/>
      <c r="D33" s="163"/>
      <c r="E33" s="163"/>
      <c r="F33" s="163"/>
      <c r="G33" s="163"/>
      <c r="H33" s="163"/>
    </row>
    <row r="34" spans="1:8" ht="14.45" customHeight="1" x14ac:dyDescent="0.25">
      <c r="A34" s="163"/>
      <c r="B34" s="163"/>
      <c r="C34" s="163"/>
      <c r="D34" s="163"/>
      <c r="E34" s="163"/>
      <c r="F34" s="163"/>
      <c r="G34" s="163"/>
      <c r="H34" s="163"/>
    </row>
    <row r="35" spans="1:8" ht="14.45" customHeight="1" x14ac:dyDescent="0.25">
      <c r="A35" s="163"/>
      <c r="B35" s="163"/>
      <c r="C35" s="163"/>
      <c r="D35" s="163"/>
      <c r="E35" s="163"/>
      <c r="F35" s="163"/>
      <c r="G35" s="163"/>
      <c r="H35" s="163"/>
    </row>
    <row r="36" spans="1:8" ht="14.45" customHeight="1" x14ac:dyDescent="0.25">
      <c r="A36" s="163"/>
      <c r="B36" s="163"/>
      <c r="C36" s="163"/>
      <c r="D36" s="163"/>
      <c r="E36" s="163"/>
      <c r="F36" s="163"/>
      <c r="G36" s="163"/>
      <c r="H36" s="163"/>
    </row>
    <row r="37" spans="1:8" ht="14.45" customHeight="1" x14ac:dyDescent="0.25">
      <c r="A37" s="163"/>
      <c r="B37" s="163"/>
      <c r="C37" s="163"/>
      <c r="D37" s="163"/>
      <c r="E37" s="163"/>
      <c r="F37" s="163"/>
      <c r="G37" s="163"/>
      <c r="H37" s="163"/>
    </row>
    <row r="38" spans="1:8" x14ac:dyDescent="0.25">
      <c r="A38" s="63"/>
    </row>
    <row r="39" spans="1:8" ht="45" x14ac:dyDescent="0.25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160</v>
      </c>
      <c r="F39" s="7" t="s">
        <v>161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162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163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164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165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154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66" zoomScaleNormal="70" workbookViewId="0">
      <selection activeCell="D35" sqref="D35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64" t="s">
        <v>166</v>
      </c>
      <c r="B1" s="165"/>
      <c r="C1" s="165"/>
      <c r="D1" s="165"/>
      <c r="E1" s="165"/>
      <c r="F1" s="165"/>
      <c r="G1" s="165"/>
      <c r="H1" s="165"/>
      <c r="I1" s="165"/>
      <c r="J1" s="165"/>
      <c r="K1" s="166"/>
    </row>
    <row r="2" spans="1:11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167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17" t="s">
        <v>566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x14ac:dyDescent="0.25">
      <c r="A5" s="117" t="s">
        <v>3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168</v>
      </c>
      <c r="B6" s="7" t="s">
        <v>169</v>
      </c>
      <c r="C6" s="7" t="s">
        <v>170</v>
      </c>
      <c r="D6" s="7" t="s">
        <v>171</v>
      </c>
      <c r="E6" s="7" t="s">
        <v>172</v>
      </c>
      <c r="F6" s="7" t="s">
        <v>173</v>
      </c>
      <c r="G6" s="7" t="s">
        <v>174</v>
      </c>
      <c r="H6" s="7" t="s">
        <v>175</v>
      </c>
      <c r="I6" s="1" t="s">
        <v>176</v>
      </c>
      <c r="J6" s="1" t="s">
        <v>177</v>
      </c>
      <c r="K6" s="1" t="s">
        <v>178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179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180</v>
      </c>
      <c r="B9" s="104"/>
      <c r="C9" s="104"/>
      <c r="D9" s="104"/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181</v>
      </c>
      <c r="B10" s="104"/>
      <c r="C10" s="104"/>
      <c r="D10" s="104"/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182</v>
      </c>
      <c r="B11" s="104"/>
      <c r="C11" s="104"/>
      <c r="D11" s="104"/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183</v>
      </c>
      <c r="B12" s="104"/>
      <c r="C12" s="104"/>
      <c r="D12" s="104"/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154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184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185</v>
      </c>
      <c r="B15" s="104"/>
      <c r="C15" s="104"/>
      <c r="D15" s="104"/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186</v>
      </c>
      <c r="B16" s="104"/>
      <c r="C16" s="104"/>
      <c r="D16" s="104"/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187</v>
      </c>
      <c r="B17" s="104"/>
      <c r="C17" s="104"/>
      <c r="D17" s="104"/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188</v>
      </c>
      <c r="B18" s="104"/>
      <c r="C18" s="104"/>
      <c r="D18" s="104"/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189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67" zoomScaleNormal="53" workbookViewId="0">
      <selection activeCell="F30" sqref="F30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64" t="s">
        <v>190</v>
      </c>
      <c r="B1" s="165"/>
      <c r="C1" s="165"/>
      <c r="D1" s="166"/>
    </row>
    <row r="2" spans="1:4" x14ac:dyDescent="0.25">
      <c r="A2" s="114" t="str">
        <f>'Formato 1'!A2</f>
        <v>NOMBRE DEL ENTE PÚBLICO (a)</v>
      </c>
      <c r="B2" s="115"/>
      <c r="C2" s="115"/>
      <c r="D2" s="116"/>
    </row>
    <row r="3" spans="1:4" x14ac:dyDescent="0.25">
      <c r="A3" s="117" t="s">
        <v>191</v>
      </c>
      <c r="B3" s="118"/>
      <c r="C3" s="118"/>
      <c r="D3" s="119"/>
    </row>
    <row r="4" spans="1:4" x14ac:dyDescent="0.25">
      <c r="A4" s="117" t="str">
        <f>'Formato 3'!A4</f>
        <v>Del 1 de Enero al 31 de Diciembre de 2023 (b)</v>
      </c>
      <c r="B4" s="118"/>
      <c r="C4" s="118"/>
      <c r="D4" s="119"/>
    </row>
    <row r="5" spans="1:4" x14ac:dyDescent="0.25">
      <c r="A5" s="120" t="s">
        <v>3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7</v>
      </c>
      <c r="B7" s="7" t="s">
        <v>192</v>
      </c>
      <c r="C7" s="7" t="s">
        <v>193</v>
      </c>
      <c r="D7" s="7" t="s">
        <v>194</v>
      </c>
    </row>
    <row r="8" spans="1:4" x14ac:dyDescent="0.25">
      <c r="A8" s="3" t="s">
        <v>195</v>
      </c>
      <c r="B8" s="15">
        <f>SUM(B9:B11)</f>
        <v>4104000</v>
      </c>
      <c r="C8" s="15">
        <f>SUM(C9:C11)</f>
        <v>4025947.77</v>
      </c>
      <c r="D8" s="15">
        <f>SUM(D9:D11)</f>
        <v>4025947.77</v>
      </c>
    </row>
    <row r="9" spans="1:4" x14ac:dyDescent="0.25">
      <c r="A9" s="60" t="s">
        <v>196</v>
      </c>
      <c r="B9" s="149">
        <v>4104000</v>
      </c>
      <c r="C9" s="149">
        <v>4025947.77</v>
      </c>
      <c r="D9" s="149">
        <v>4025947.77</v>
      </c>
    </row>
    <row r="10" spans="1:4" x14ac:dyDescent="0.25">
      <c r="A10" s="60" t="s">
        <v>197</v>
      </c>
      <c r="B10" s="97">
        <v>0</v>
      </c>
      <c r="C10" s="97">
        <v>0</v>
      </c>
      <c r="D10" s="97">
        <v>0</v>
      </c>
    </row>
    <row r="11" spans="1:4" x14ac:dyDescent="0.25">
      <c r="A11" s="60" t="s">
        <v>198</v>
      </c>
      <c r="B11" s="97">
        <f>B44</f>
        <v>0</v>
      </c>
      <c r="C11" s="97">
        <f>C44</f>
        <v>0</v>
      </c>
      <c r="D11" s="97">
        <f>D44</f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199</v>
      </c>
      <c r="B13" s="15">
        <f>B14+B15</f>
        <v>4104000</v>
      </c>
      <c r="C13" s="15">
        <f>C14+C15</f>
        <v>3648444.67</v>
      </c>
      <c r="D13" s="15">
        <f>D14+D15</f>
        <v>3648444.67</v>
      </c>
    </row>
    <row r="14" spans="1:4" x14ac:dyDescent="0.25">
      <c r="A14" s="60" t="s">
        <v>200</v>
      </c>
      <c r="B14" s="149">
        <v>4104000</v>
      </c>
      <c r="C14" s="149">
        <v>3648444.67</v>
      </c>
      <c r="D14" s="149">
        <v>3648444.67</v>
      </c>
    </row>
    <row r="15" spans="1:4" x14ac:dyDescent="0.25">
      <c r="A15" s="60" t="s">
        <v>201</v>
      </c>
      <c r="B15" s="97">
        <v>0</v>
      </c>
      <c r="C15" s="97">
        <v>0</v>
      </c>
      <c r="D15" s="97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202</v>
      </c>
      <c r="B17" s="16">
        <v>0</v>
      </c>
      <c r="C17" s="15">
        <f>C18+C19</f>
        <v>286160.51</v>
      </c>
      <c r="D17" s="15">
        <f>D18+D19</f>
        <v>286160.51</v>
      </c>
    </row>
    <row r="18" spans="1:4" x14ac:dyDescent="0.25">
      <c r="A18" s="60" t="s">
        <v>203</v>
      </c>
      <c r="B18" s="17">
        <v>0</v>
      </c>
      <c r="C18" s="149">
        <v>286160.51</v>
      </c>
      <c r="D18" s="149">
        <v>286160.51</v>
      </c>
    </row>
    <row r="19" spans="1:4" x14ac:dyDescent="0.25">
      <c r="A19" s="60" t="s">
        <v>204</v>
      </c>
      <c r="B19" s="17">
        <v>0</v>
      </c>
      <c r="C19" s="49">
        <v>0</v>
      </c>
      <c r="D19" s="49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205</v>
      </c>
      <c r="B21" s="15">
        <f>B8-B13+B17</f>
        <v>0</v>
      </c>
      <c r="C21" s="15">
        <f>C8-C13+C17</f>
        <v>663663.6100000001</v>
      </c>
      <c r="D21" s="15">
        <f>D8-D13+D17</f>
        <v>663663.6100000001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206</v>
      </c>
      <c r="B23" s="15">
        <f>B21-B11</f>
        <v>0</v>
      </c>
      <c r="C23" s="15">
        <f>C21-C11</f>
        <v>663663.6100000001</v>
      </c>
      <c r="D23" s="15">
        <f>D21-D11</f>
        <v>663663.6100000001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207</v>
      </c>
      <c r="B25" s="15">
        <f>B23-B17</f>
        <v>0</v>
      </c>
      <c r="C25" s="15">
        <f>C23-C17</f>
        <v>377503.10000000009</v>
      </c>
      <c r="D25" s="15">
        <f>D23-D17</f>
        <v>377503.10000000009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208</v>
      </c>
      <c r="B28" s="7" t="s">
        <v>209</v>
      </c>
      <c r="C28" s="7" t="s">
        <v>193</v>
      </c>
      <c r="D28" s="7" t="s">
        <v>210</v>
      </c>
    </row>
    <row r="29" spans="1:4" x14ac:dyDescent="0.25">
      <c r="A29" s="3" t="s">
        <v>211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212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213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214</v>
      </c>
      <c r="B33" s="4">
        <f>B25+B29</f>
        <v>0</v>
      </c>
      <c r="C33" s="4">
        <f>C25+C29</f>
        <v>377503.10000000009</v>
      </c>
      <c r="D33" s="4">
        <f>D25+D29</f>
        <v>377503.10000000009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208</v>
      </c>
      <c r="B36" s="7" t="s">
        <v>215</v>
      </c>
      <c r="C36" s="7" t="s">
        <v>193</v>
      </c>
      <c r="D36" s="7" t="s">
        <v>194</v>
      </c>
    </row>
    <row r="37" spans="1:4" ht="14.45" customHeight="1" x14ac:dyDescent="0.25">
      <c r="A37" s="3" t="s">
        <v>216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217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218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219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220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221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222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208</v>
      </c>
      <c r="B47" s="7" t="s">
        <v>215</v>
      </c>
      <c r="C47" s="7" t="s">
        <v>193</v>
      </c>
      <c r="D47" s="7" t="s">
        <v>194</v>
      </c>
    </row>
    <row r="48" spans="1:4" x14ac:dyDescent="0.25">
      <c r="A48" s="98" t="s">
        <v>223</v>
      </c>
      <c r="B48" s="99">
        <f>B9</f>
        <v>4104000</v>
      </c>
      <c r="C48" s="99">
        <f>C9</f>
        <v>4025947.77</v>
      </c>
      <c r="D48" s="99">
        <f>D9</f>
        <v>4025947.77</v>
      </c>
    </row>
    <row r="49" spans="1:4" x14ac:dyDescent="0.25">
      <c r="A49" s="22" t="s">
        <v>224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217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220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200</v>
      </c>
      <c r="B53" s="49">
        <f>B14</f>
        <v>4104000</v>
      </c>
      <c r="C53" s="49">
        <f>C14</f>
        <v>3648444.67</v>
      </c>
      <c r="D53" s="49">
        <f>D14</f>
        <v>3648444.67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203</v>
      </c>
      <c r="B55" s="23">
        <v>0</v>
      </c>
      <c r="C55" s="49">
        <f>C18</f>
        <v>286160.51</v>
      </c>
      <c r="D55" s="49">
        <f>D18</f>
        <v>286160.51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225</v>
      </c>
      <c r="B57" s="4">
        <f>B48+B49-B53+B55</f>
        <v>0</v>
      </c>
      <c r="C57" s="4">
        <f>C48+C49-C53+C55</f>
        <v>663663.6100000001</v>
      </c>
      <c r="D57" s="4">
        <f>D48+D49-D53+D55</f>
        <v>663663.6100000001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226</v>
      </c>
      <c r="B59" s="4">
        <f>B57-B49</f>
        <v>0</v>
      </c>
      <c r="C59" s="4">
        <f>C57-C49</f>
        <v>663663.6100000001</v>
      </c>
      <c r="D59" s="4">
        <f>D57-D49</f>
        <v>663663.6100000001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208</v>
      </c>
      <c r="B62" s="7" t="s">
        <v>215</v>
      </c>
      <c r="C62" s="7" t="s">
        <v>193</v>
      </c>
      <c r="D62" s="7" t="s">
        <v>194</v>
      </c>
    </row>
    <row r="63" spans="1:4" x14ac:dyDescent="0.25">
      <c r="A63" s="98" t="s">
        <v>197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227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218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221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228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204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229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230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0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6" zoomScaleNormal="115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64" t="s">
        <v>231</v>
      </c>
      <c r="B1" s="165"/>
      <c r="C1" s="165"/>
      <c r="D1" s="165"/>
      <c r="E1" s="165"/>
      <c r="F1" s="165"/>
      <c r="G1" s="166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232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Del 1 de Enero al 31 de Diciembre de 2023 (b)</v>
      </c>
      <c r="B4" s="118"/>
      <c r="C4" s="118"/>
      <c r="D4" s="118"/>
      <c r="E4" s="118"/>
      <c r="F4" s="118"/>
      <c r="G4" s="119"/>
    </row>
    <row r="5" spans="1:7" x14ac:dyDescent="0.25">
      <c r="A5" s="120" t="s">
        <v>3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67" t="s">
        <v>233</v>
      </c>
      <c r="B6" s="169" t="s">
        <v>234</v>
      </c>
      <c r="C6" s="169"/>
      <c r="D6" s="169"/>
      <c r="E6" s="169"/>
      <c r="F6" s="169"/>
      <c r="G6" s="169" t="s">
        <v>235</v>
      </c>
    </row>
    <row r="7" spans="1:7" ht="30" x14ac:dyDescent="0.25">
      <c r="A7" s="168"/>
      <c r="B7" s="26" t="s">
        <v>236</v>
      </c>
      <c r="C7" s="7" t="s">
        <v>237</v>
      </c>
      <c r="D7" s="26" t="s">
        <v>238</v>
      </c>
      <c r="E7" s="26" t="s">
        <v>193</v>
      </c>
      <c r="F7" s="26" t="s">
        <v>239</v>
      </c>
      <c r="G7" s="169"/>
    </row>
    <row r="8" spans="1:7" x14ac:dyDescent="0.25">
      <c r="A8" s="27" t="s">
        <v>240</v>
      </c>
      <c r="B8" s="94"/>
      <c r="C8" s="94"/>
      <c r="D8" s="94"/>
      <c r="E8" s="94"/>
      <c r="F8" s="94"/>
      <c r="G8" s="94"/>
    </row>
    <row r="9" spans="1:7" x14ac:dyDescent="0.25">
      <c r="A9" s="60" t="s">
        <v>241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242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243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4" si="0">F11-B11</f>
        <v>0</v>
      </c>
    </row>
    <row r="12" spans="1:7" x14ac:dyDescent="0.25">
      <c r="A12" s="60" t="s">
        <v>244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245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246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247</v>
      </c>
      <c r="B15" s="151">
        <v>108000</v>
      </c>
      <c r="C15" s="151">
        <v>17908.099999999999</v>
      </c>
      <c r="D15" s="150">
        <v>125908.1</v>
      </c>
      <c r="E15" s="151">
        <v>51731</v>
      </c>
      <c r="F15" s="151">
        <v>51731</v>
      </c>
      <c r="G15" s="150">
        <v>-56269</v>
      </c>
    </row>
    <row r="16" spans="1:7" x14ac:dyDescent="0.25">
      <c r="A16" s="95" t="s">
        <v>248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249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250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251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252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253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254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255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256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257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258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259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260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261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262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3" si="4">F30-B30</f>
        <v>0</v>
      </c>
    </row>
    <row r="31" spans="1:7" x14ac:dyDescent="0.25">
      <c r="A31" s="80" t="s">
        <v>263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264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265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266</v>
      </c>
      <c r="B34" s="151">
        <v>3996000</v>
      </c>
      <c r="C34" s="151">
        <v>62216.77</v>
      </c>
      <c r="D34" s="150">
        <v>4058216.77</v>
      </c>
      <c r="E34" s="151">
        <v>3974216.77</v>
      </c>
      <c r="F34" s="151">
        <v>3974216.77</v>
      </c>
      <c r="G34" s="150">
        <v>-21783.229999999981</v>
      </c>
    </row>
    <row r="35" spans="1:7" ht="14.45" customHeight="1" x14ac:dyDescent="0.25">
      <c r="A35" s="60" t="s">
        <v>267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268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269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270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271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272</v>
      </c>
      <c r="B41" s="4">
        <f t="shared" ref="B41:G41" si="7">SUM(B9,B10,B11,B12,B13,B14,B15,B16,B28,B34,B35,B37)</f>
        <v>4104000</v>
      </c>
      <c r="C41" s="4">
        <f t="shared" si="7"/>
        <v>80124.87</v>
      </c>
      <c r="D41" s="4">
        <f t="shared" si="7"/>
        <v>4184124.87</v>
      </c>
      <c r="E41" s="4">
        <f t="shared" si="7"/>
        <v>4025947.77</v>
      </c>
      <c r="F41" s="4">
        <f t="shared" si="7"/>
        <v>4025947.77</v>
      </c>
      <c r="G41" s="4">
        <f t="shared" si="7"/>
        <v>-78052.229999999981</v>
      </c>
    </row>
    <row r="42" spans="1:7" x14ac:dyDescent="0.25">
      <c r="A42" s="3" t="s">
        <v>273</v>
      </c>
      <c r="B42" s="96"/>
      <c r="C42" s="96"/>
      <c r="D42" s="96"/>
      <c r="E42" s="96"/>
      <c r="F42" s="96"/>
      <c r="G42" s="4">
        <f>IF(G41&gt;0,G41,0)</f>
        <v>0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274</v>
      </c>
      <c r="B44" s="51"/>
      <c r="C44" s="51"/>
      <c r="D44" s="51"/>
      <c r="E44" s="51"/>
      <c r="F44" s="51"/>
      <c r="G44" s="51"/>
    </row>
    <row r="45" spans="1:7" x14ac:dyDescent="0.25">
      <c r="A45" s="60" t="s">
        <v>275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276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277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279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280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282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283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284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285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286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287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288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289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290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291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292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293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294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295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296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297</v>
      </c>
      <c r="B70" s="4">
        <f t="shared" ref="B70:G70" si="16">B41+B65+B67</f>
        <v>4104000</v>
      </c>
      <c r="C70" s="4">
        <f t="shared" si="16"/>
        <v>80124.87</v>
      </c>
      <c r="D70" s="4">
        <f t="shared" si="16"/>
        <v>4184124.87</v>
      </c>
      <c r="E70" s="4">
        <f t="shared" si="16"/>
        <v>4025947.77</v>
      </c>
      <c r="F70" s="4">
        <f t="shared" si="16"/>
        <v>4025947.77</v>
      </c>
      <c r="G70" s="4">
        <f t="shared" si="16"/>
        <v>-78052.229999999981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298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299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300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301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85" zoomScaleNormal="85" workbookViewId="0">
      <selection activeCell="D19" sqref="D19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72" t="s">
        <v>302</v>
      </c>
      <c r="B1" s="165"/>
      <c r="C1" s="165"/>
      <c r="D1" s="165"/>
      <c r="E1" s="165"/>
      <c r="F1" s="165"/>
      <c r="G1" s="166"/>
    </row>
    <row r="2" spans="1:7" x14ac:dyDescent="0.25">
      <c r="A2" s="129" t="str">
        <f>'Formato 1'!A2</f>
        <v>NOMBRE DEL ENTE PÚBLICO (a)</v>
      </c>
      <c r="B2" s="129"/>
      <c r="C2" s="129"/>
      <c r="D2" s="129"/>
      <c r="E2" s="129"/>
      <c r="F2" s="129"/>
      <c r="G2" s="129"/>
    </row>
    <row r="3" spans="1:7" x14ac:dyDescent="0.25">
      <c r="A3" s="130" t="s">
        <v>303</v>
      </c>
      <c r="B3" s="130"/>
      <c r="C3" s="130"/>
      <c r="D3" s="130"/>
      <c r="E3" s="130"/>
      <c r="F3" s="130"/>
      <c r="G3" s="130"/>
    </row>
    <row r="4" spans="1:7" x14ac:dyDescent="0.25">
      <c r="A4" s="130" t="s">
        <v>304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Del 1 de Enero al 31 de Diciembre de 2023 (b)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3</v>
      </c>
      <c r="B6" s="131"/>
      <c r="C6" s="131"/>
      <c r="D6" s="131"/>
      <c r="E6" s="131"/>
      <c r="F6" s="131"/>
      <c r="G6" s="131"/>
    </row>
    <row r="7" spans="1:7" x14ac:dyDescent="0.25">
      <c r="A7" s="170" t="s">
        <v>7</v>
      </c>
      <c r="B7" s="170" t="s">
        <v>305</v>
      </c>
      <c r="C7" s="170"/>
      <c r="D7" s="170"/>
      <c r="E7" s="170"/>
      <c r="F7" s="170"/>
      <c r="G7" s="171" t="s">
        <v>306</v>
      </c>
    </row>
    <row r="8" spans="1:7" ht="30" x14ac:dyDescent="0.25">
      <c r="A8" s="170"/>
      <c r="B8" s="7" t="s">
        <v>307</v>
      </c>
      <c r="C8" s="7" t="s">
        <v>308</v>
      </c>
      <c r="D8" s="7" t="s">
        <v>309</v>
      </c>
      <c r="E8" s="7" t="s">
        <v>193</v>
      </c>
      <c r="F8" s="7" t="s">
        <v>310</v>
      </c>
      <c r="G8" s="170"/>
    </row>
    <row r="9" spans="1:7" x14ac:dyDescent="0.25">
      <c r="A9" s="28" t="s">
        <v>311</v>
      </c>
      <c r="B9" s="86">
        <f t="shared" ref="B9:G9" si="0">SUM(B10,B18,B28,B38,B48,B58,B62,B71,B75)</f>
        <v>4104000</v>
      </c>
      <c r="C9" s="86">
        <f t="shared" si="0"/>
        <v>1196726.7</v>
      </c>
      <c r="D9" s="86">
        <f t="shared" si="0"/>
        <v>5300726.7</v>
      </c>
      <c r="E9" s="86">
        <f t="shared" si="0"/>
        <v>3648444.67</v>
      </c>
      <c r="F9" s="86">
        <f t="shared" si="0"/>
        <v>3648444.67</v>
      </c>
      <c r="G9" s="86">
        <f t="shared" si="0"/>
        <v>1652282.03</v>
      </c>
    </row>
    <row r="10" spans="1:7" x14ac:dyDescent="0.25">
      <c r="A10" s="87" t="s">
        <v>312</v>
      </c>
      <c r="B10" s="86">
        <f t="shared" ref="B10:G10" si="1">SUM(B11:B17)</f>
        <v>3411585.83</v>
      </c>
      <c r="C10" s="86">
        <f t="shared" si="1"/>
        <v>93528.11</v>
      </c>
      <c r="D10" s="86">
        <f t="shared" si="1"/>
        <v>3505113.94</v>
      </c>
      <c r="E10" s="86">
        <f t="shared" si="1"/>
        <v>3011539.17</v>
      </c>
      <c r="F10" s="86">
        <f t="shared" si="1"/>
        <v>3011539.17</v>
      </c>
      <c r="G10" s="86">
        <f t="shared" si="1"/>
        <v>493574.77000000014</v>
      </c>
    </row>
    <row r="11" spans="1:7" x14ac:dyDescent="0.25">
      <c r="A11" s="88" t="s">
        <v>313</v>
      </c>
      <c r="B11" s="153">
        <v>2691726.71</v>
      </c>
      <c r="C11" s="153">
        <v>0.28999999999999998</v>
      </c>
      <c r="D11" s="152">
        <v>2691727</v>
      </c>
      <c r="E11" s="153">
        <v>2404278.0499999998</v>
      </c>
      <c r="F11" s="153">
        <v>2404278.0499999998</v>
      </c>
      <c r="G11" s="152">
        <v>287448.95000000019</v>
      </c>
    </row>
    <row r="12" spans="1:7" x14ac:dyDescent="0.25">
      <c r="A12" s="88" t="s">
        <v>314</v>
      </c>
      <c r="B12" s="153">
        <v>351002.4</v>
      </c>
      <c r="C12" s="153">
        <v>40000</v>
      </c>
      <c r="D12" s="152">
        <v>391002.4</v>
      </c>
      <c r="E12" s="153">
        <v>240502.39999999999</v>
      </c>
      <c r="F12" s="153">
        <v>240502.39999999999</v>
      </c>
      <c r="G12" s="152">
        <v>150500.00000000003</v>
      </c>
    </row>
    <row r="13" spans="1:7" x14ac:dyDescent="0.25">
      <c r="A13" s="88" t="s">
        <v>315</v>
      </c>
      <c r="B13" s="153">
        <v>364856.72</v>
      </c>
      <c r="C13" s="153">
        <v>0.05</v>
      </c>
      <c r="D13" s="152">
        <v>364856.76999999996</v>
      </c>
      <c r="E13" s="153">
        <v>313230.95</v>
      </c>
      <c r="F13" s="153">
        <v>313230.95</v>
      </c>
      <c r="G13" s="152">
        <v>51625.819999999949</v>
      </c>
    </row>
    <row r="14" spans="1:7" x14ac:dyDescent="0.25">
      <c r="A14" s="88" t="s">
        <v>316</v>
      </c>
      <c r="B14" s="152">
        <v>0</v>
      </c>
      <c r="C14" s="152">
        <v>0</v>
      </c>
      <c r="D14" s="152">
        <v>0</v>
      </c>
      <c r="E14" s="152">
        <v>0</v>
      </c>
      <c r="F14" s="152">
        <v>0</v>
      </c>
      <c r="G14" s="152">
        <v>0</v>
      </c>
    </row>
    <row r="15" spans="1:7" x14ac:dyDescent="0.25">
      <c r="A15" s="88" t="s">
        <v>317</v>
      </c>
      <c r="B15" s="153">
        <v>4000</v>
      </c>
      <c r="C15" s="153">
        <v>53527.77</v>
      </c>
      <c r="D15" s="152">
        <v>57527.77</v>
      </c>
      <c r="E15" s="153">
        <v>53527.77</v>
      </c>
      <c r="F15" s="153">
        <v>53527.77</v>
      </c>
      <c r="G15" s="152">
        <v>4000</v>
      </c>
    </row>
    <row r="16" spans="1:7" x14ac:dyDescent="0.25">
      <c r="A16" s="88" t="s">
        <v>318</v>
      </c>
      <c r="B16" s="152">
        <v>0</v>
      </c>
      <c r="C16" s="152">
        <v>0</v>
      </c>
      <c r="D16" s="152">
        <v>0</v>
      </c>
      <c r="E16" s="152">
        <v>0</v>
      </c>
      <c r="F16" s="152">
        <v>0</v>
      </c>
      <c r="G16" s="152">
        <v>0</v>
      </c>
    </row>
    <row r="17" spans="1:7" x14ac:dyDescent="0.25">
      <c r="A17" s="88" t="s">
        <v>319</v>
      </c>
      <c r="B17" s="152">
        <v>0</v>
      </c>
      <c r="C17" s="152">
        <v>0</v>
      </c>
      <c r="D17" s="152">
        <v>0</v>
      </c>
      <c r="E17" s="152">
        <v>0</v>
      </c>
      <c r="F17" s="152">
        <v>0</v>
      </c>
      <c r="G17" s="152">
        <v>0</v>
      </c>
    </row>
    <row r="18" spans="1:7" x14ac:dyDescent="0.25">
      <c r="A18" s="87" t="s">
        <v>320</v>
      </c>
      <c r="B18" s="86">
        <f t="shared" ref="B18:G18" si="2">SUM(B19:B27)</f>
        <v>205500.81</v>
      </c>
      <c r="C18" s="86">
        <f t="shared" si="2"/>
        <v>406462.05</v>
      </c>
      <c r="D18" s="86">
        <f t="shared" si="2"/>
        <v>611962.86</v>
      </c>
      <c r="E18" s="86">
        <f t="shared" si="2"/>
        <v>107236.18</v>
      </c>
      <c r="F18" s="86">
        <f t="shared" si="2"/>
        <v>107236.18</v>
      </c>
      <c r="G18" s="86">
        <f t="shared" si="2"/>
        <v>504726.68000000005</v>
      </c>
    </row>
    <row r="19" spans="1:7" x14ac:dyDescent="0.25">
      <c r="A19" s="88" t="s">
        <v>321</v>
      </c>
      <c r="B19" s="153">
        <v>52000</v>
      </c>
      <c r="C19" s="153">
        <v>133599.66</v>
      </c>
      <c r="D19" s="152">
        <v>185599.66</v>
      </c>
      <c r="E19" s="153">
        <v>56812.4</v>
      </c>
      <c r="F19" s="153">
        <v>56812.4</v>
      </c>
      <c r="G19" s="152">
        <v>128787.26000000001</v>
      </c>
    </row>
    <row r="20" spans="1:7" x14ac:dyDescent="0.25">
      <c r="A20" s="88" t="s">
        <v>322</v>
      </c>
      <c r="B20" s="153">
        <v>20000</v>
      </c>
      <c r="C20" s="153">
        <v>81352.58</v>
      </c>
      <c r="D20" s="152">
        <v>101352.58</v>
      </c>
      <c r="E20" s="153">
        <v>3242</v>
      </c>
      <c r="F20" s="153">
        <v>3242</v>
      </c>
      <c r="G20" s="152">
        <v>98110.58</v>
      </c>
    </row>
    <row r="21" spans="1:7" x14ac:dyDescent="0.25">
      <c r="A21" s="88" t="s">
        <v>323</v>
      </c>
      <c r="B21" s="152">
        <v>0</v>
      </c>
      <c r="C21" s="152">
        <v>0</v>
      </c>
      <c r="D21" s="152">
        <v>0</v>
      </c>
      <c r="E21" s="152">
        <v>0</v>
      </c>
      <c r="F21" s="152">
        <v>0</v>
      </c>
      <c r="G21" s="152">
        <v>0</v>
      </c>
    </row>
    <row r="22" spans="1:7" x14ac:dyDescent="0.25">
      <c r="A22" s="88" t="s">
        <v>324</v>
      </c>
      <c r="B22" s="153">
        <v>8000</v>
      </c>
      <c r="C22" s="153">
        <v>25302.69</v>
      </c>
      <c r="D22" s="152">
        <v>33302.69</v>
      </c>
      <c r="E22" s="153">
        <v>10864.16</v>
      </c>
      <c r="F22" s="153">
        <v>10864.16</v>
      </c>
      <c r="G22" s="152">
        <v>22438.530000000002</v>
      </c>
    </row>
    <row r="23" spans="1:7" x14ac:dyDescent="0.25">
      <c r="A23" s="88" t="s">
        <v>325</v>
      </c>
      <c r="B23" s="153">
        <v>11000</v>
      </c>
      <c r="C23" s="153">
        <v>15000</v>
      </c>
      <c r="D23" s="152">
        <v>26000</v>
      </c>
      <c r="E23" s="153">
        <v>1913.59</v>
      </c>
      <c r="F23" s="153">
        <v>1913.59</v>
      </c>
      <c r="G23" s="152">
        <v>24086.41</v>
      </c>
    </row>
    <row r="24" spans="1:7" x14ac:dyDescent="0.25">
      <c r="A24" s="88" t="s">
        <v>326</v>
      </c>
      <c r="B24" s="153">
        <v>105000.81</v>
      </c>
      <c r="C24" s="153">
        <v>109650</v>
      </c>
      <c r="D24" s="152">
        <v>214650.81</v>
      </c>
      <c r="E24" s="153">
        <v>29808.13</v>
      </c>
      <c r="F24" s="153">
        <v>29808.13</v>
      </c>
      <c r="G24" s="152">
        <v>184842.68</v>
      </c>
    </row>
    <row r="25" spans="1:7" x14ac:dyDescent="0.25">
      <c r="A25" s="88" t="s">
        <v>327</v>
      </c>
      <c r="B25" s="153">
        <v>2000</v>
      </c>
      <c r="C25" s="153">
        <v>25000</v>
      </c>
      <c r="D25" s="152">
        <v>27000</v>
      </c>
      <c r="E25" s="153">
        <v>0</v>
      </c>
      <c r="F25" s="153">
        <v>0</v>
      </c>
      <c r="G25" s="152">
        <v>27000</v>
      </c>
    </row>
    <row r="26" spans="1:7" x14ac:dyDescent="0.25">
      <c r="A26" s="88" t="s">
        <v>328</v>
      </c>
      <c r="B26" s="152">
        <v>0</v>
      </c>
      <c r="C26" s="152">
        <v>0</v>
      </c>
      <c r="D26" s="152">
        <v>0</v>
      </c>
      <c r="E26" s="152">
        <v>0</v>
      </c>
      <c r="F26" s="152">
        <v>0</v>
      </c>
      <c r="G26" s="152">
        <v>0</v>
      </c>
    </row>
    <row r="27" spans="1:7" x14ac:dyDescent="0.25">
      <c r="A27" s="88" t="s">
        <v>329</v>
      </c>
      <c r="B27" s="153">
        <v>7500</v>
      </c>
      <c r="C27" s="153">
        <v>16557.12</v>
      </c>
      <c r="D27" s="152">
        <v>24057.119999999999</v>
      </c>
      <c r="E27" s="153">
        <v>4595.8999999999996</v>
      </c>
      <c r="F27" s="153">
        <v>4595.8999999999996</v>
      </c>
      <c r="G27" s="152">
        <v>19461.22</v>
      </c>
    </row>
    <row r="28" spans="1:7" x14ac:dyDescent="0.25">
      <c r="A28" s="87" t="s">
        <v>330</v>
      </c>
      <c r="B28" s="86">
        <f t="shared" ref="B28:G28" si="3">SUM(B29:B37)</f>
        <v>266413.36</v>
      </c>
      <c r="C28" s="86">
        <f t="shared" si="3"/>
        <v>437546.92</v>
      </c>
      <c r="D28" s="86">
        <f t="shared" si="3"/>
        <v>703960.28</v>
      </c>
      <c r="E28" s="86">
        <f t="shared" si="3"/>
        <v>234161.38</v>
      </c>
      <c r="F28" s="86">
        <f t="shared" si="3"/>
        <v>234161.38</v>
      </c>
      <c r="G28" s="86">
        <f t="shared" si="3"/>
        <v>469798.89999999997</v>
      </c>
    </row>
    <row r="29" spans="1:7" x14ac:dyDescent="0.25">
      <c r="A29" s="88" t="s">
        <v>331</v>
      </c>
      <c r="B29" s="153">
        <v>56789</v>
      </c>
      <c r="C29" s="153">
        <v>40500</v>
      </c>
      <c r="D29" s="152">
        <v>97289</v>
      </c>
      <c r="E29" s="153">
        <v>25331.14</v>
      </c>
      <c r="F29" s="153">
        <v>25331.14</v>
      </c>
      <c r="G29" s="152">
        <v>71957.86</v>
      </c>
    </row>
    <row r="30" spans="1:7" x14ac:dyDescent="0.25">
      <c r="A30" s="88" t="s">
        <v>332</v>
      </c>
      <c r="B30" s="152">
        <v>0</v>
      </c>
      <c r="C30" s="152">
        <v>0</v>
      </c>
      <c r="D30" s="152">
        <v>0</v>
      </c>
      <c r="E30" s="152">
        <v>0</v>
      </c>
      <c r="F30" s="152">
        <v>0</v>
      </c>
      <c r="G30" s="152">
        <v>0</v>
      </c>
    </row>
    <row r="31" spans="1:7" x14ac:dyDescent="0.25">
      <c r="A31" s="88" t="s">
        <v>333</v>
      </c>
      <c r="B31" s="153">
        <v>5000</v>
      </c>
      <c r="C31" s="153">
        <v>11524.56</v>
      </c>
      <c r="D31" s="152">
        <v>16524.559999999998</v>
      </c>
      <c r="E31" s="153">
        <v>4640</v>
      </c>
      <c r="F31" s="153">
        <v>4640</v>
      </c>
      <c r="G31" s="152">
        <v>11884.559999999998</v>
      </c>
    </row>
    <row r="32" spans="1:7" x14ac:dyDescent="0.25">
      <c r="A32" s="88" t="s">
        <v>334</v>
      </c>
      <c r="B32" s="153">
        <v>14000</v>
      </c>
      <c r="C32" s="153">
        <v>4411.68</v>
      </c>
      <c r="D32" s="152">
        <v>18411.68</v>
      </c>
      <c r="E32" s="153">
        <v>8974.92</v>
      </c>
      <c r="F32" s="153">
        <v>8974.92</v>
      </c>
      <c r="G32" s="152">
        <v>9436.76</v>
      </c>
    </row>
    <row r="33" spans="1:7" ht="14.45" customHeight="1" x14ac:dyDescent="0.25">
      <c r="A33" s="88" t="s">
        <v>335</v>
      </c>
      <c r="B33" s="153">
        <v>31000</v>
      </c>
      <c r="C33" s="153">
        <v>30000</v>
      </c>
      <c r="D33" s="152">
        <v>61000</v>
      </c>
      <c r="E33" s="153">
        <v>17338.43</v>
      </c>
      <c r="F33" s="153">
        <v>17338.43</v>
      </c>
      <c r="G33" s="152">
        <v>43661.57</v>
      </c>
    </row>
    <row r="34" spans="1:7" ht="14.45" customHeight="1" x14ac:dyDescent="0.25">
      <c r="A34" s="88" t="s">
        <v>336</v>
      </c>
      <c r="B34" s="152">
        <v>0</v>
      </c>
      <c r="C34" s="152">
        <v>0</v>
      </c>
      <c r="D34" s="152">
        <v>0</v>
      </c>
      <c r="E34" s="152">
        <v>0</v>
      </c>
      <c r="F34" s="152">
        <v>0</v>
      </c>
      <c r="G34" s="152">
        <v>0</v>
      </c>
    </row>
    <row r="35" spans="1:7" ht="14.45" customHeight="1" x14ac:dyDescent="0.25">
      <c r="A35" s="88" t="s">
        <v>337</v>
      </c>
      <c r="B35" s="153">
        <v>122500</v>
      </c>
      <c r="C35" s="153">
        <v>166412.79999999999</v>
      </c>
      <c r="D35" s="152">
        <v>288912.8</v>
      </c>
      <c r="E35" s="153">
        <v>105284.45</v>
      </c>
      <c r="F35" s="153">
        <v>105284.45</v>
      </c>
      <c r="G35" s="152">
        <v>183628.34999999998</v>
      </c>
    </row>
    <row r="36" spans="1:7" ht="14.45" customHeight="1" x14ac:dyDescent="0.25">
      <c r="A36" s="88" t="s">
        <v>338</v>
      </c>
      <c r="B36" s="153">
        <v>31124.36</v>
      </c>
      <c r="C36" s="153">
        <v>154697.88</v>
      </c>
      <c r="D36" s="152">
        <v>185822.24</v>
      </c>
      <c r="E36" s="153">
        <v>72592.44</v>
      </c>
      <c r="F36" s="153">
        <v>72592.44</v>
      </c>
      <c r="G36" s="152">
        <v>113229.79999999999</v>
      </c>
    </row>
    <row r="37" spans="1:7" ht="14.45" customHeight="1" x14ac:dyDescent="0.25">
      <c r="A37" s="88" t="s">
        <v>339</v>
      </c>
      <c r="B37" s="153">
        <v>6000</v>
      </c>
      <c r="C37" s="153">
        <v>30000</v>
      </c>
      <c r="D37" s="152">
        <v>36000</v>
      </c>
      <c r="E37" s="153">
        <v>0</v>
      </c>
      <c r="F37" s="153">
        <v>0</v>
      </c>
      <c r="G37" s="152">
        <v>36000</v>
      </c>
    </row>
    <row r="38" spans="1:7" x14ac:dyDescent="0.25">
      <c r="A38" s="87" t="s">
        <v>340</v>
      </c>
      <c r="B38" s="86">
        <f t="shared" ref="B38:G38" si="4">SUM(B39:B47)</f>
        <v>220500</v>
      </c>
      <c r="C38" s="86">
        <f t="shared" si="4"/>
        <v>207389.62</v>
      </c>
      <c r="D38" s="86">
        <f t="shared" si="4"/>
        <v>427889.62</v>
      </c>
      <c r="E38" s="86">
        <f t="shared" si="4"/>
        <v>288707.94</v>
      </c>
      <c r="F38" s="86">
        <f t="shared" si="4"/>
        <v>288707.94</v>
      </c>
      <c r="G38" s="86">
        <f t="shared" si="4"/>
        <v>139181.68</v>
      </c>
    </row>
    <row r="39" spans="1:7" x14ac:dyDescent="0.25">
      <c r="A39" s="88" t="s">
        <v>341</v>
      </c>
      <c r="B39" s="152">
        <v>0</v>
      </c>
      <c r="C39" s="152">
        <v>0</v>
      </c>
      <c r="D39" s="152">
        <v>0</v>
      </c>
      <c r="E39" s="152">
        <v>0</v>
      </c>
      <c r="F39" s="152">
        <v>0</v>
      </c>
      <c r="G39" s="152">
        <v>0</v>
      </c>
    </row>
    <row r="40" spans="1:7" x14ac:dyDescent="0.25">
      <c r="A40" s="88" t="s">
        <v>342</v>
      </c>
      <c r="B40" s="152">
        <v>0</v>
      </c>
      <c r="C40" s="152">
        <v>0</v>
      </c>
      <c r="D40" s="152">
        <v>0</v>
      </c>
      <c r="E40" s="152">
        <v>0</v>
      </c>
      <c r="F40" s="152">
        <v>0</v>
      </c>
      <c r="G40" s="152">
        <v>0</v>
      </c>
    </row>
    <row r="41" spans="1:7" x14ac:dyDescent="0.25">
      <c r="A41" s="88" t="s">
        <v>343</v>
      </c>
      <c r="B41" s="152">
        <v>0</v>
      </c>
      <c r="C41" s="152">
        <v>0</v>
      </c>
      <c r="D41" s="152">
        <v>0</v>
      </c>
      <c r="E41" s="152">
        <v>0</v>
      </c>
      <c r="F41" s="152">
        <v>0</v>
      </c>
      <c r="G41" s="152">
        <v>0</v>
      </c>
    </row>
    <row r="42" spans="1:7" x14ac:dyDescent="0.25">
      <c r="A42" s="88" t="s">
        <v>344</v>
      </c>
      <c r="B42" s="153">
        <v>220500</v>
      </c>
      <c r="C42" s="153">
        <v>207389.62</v>
      </c>
      <c r="D42" s="152">
        <v>427889.62</v>
      </c>
      <c r="E42" s="153">
        <v>288707.94</v>
      </c>
      <c r="F42" s="153">
        <v>288707.94</v>
      </c>
      <c r="G42" s="152">
        <v>139181.68</v>
      </c>
    </row>
    <row r="43" spans="1:7" x14ac:dyDescent="0.25">
      <c r="A43" s="88" t="s">
        <v>345</v>
      </c>
      <c r="B43" s="152">
        <v>0</v>
      </c>
      <c r="C43" s="152">
        <v>0</v>
      </c>
      <c r="D43" s="152">
        <v>0</v>
      </c>
      <c r="E43" s="152">
        <v>0</v>
      </c>
      <c r="F43" s="152">
        <v>0</v>
      </c>
      <c r="G43" s="152">
        <v>0</v>
      </c>
    </row>
    <row r="44" spans="1:7" x14ac:dyDescent="0.25">
      <c r="A44" s="88" t="s">
        <v>346</v>
      </c>
      <c r="B44" s="152">
        <v>0</v>
      </c>
      <c r="C44" s="152">
        <v>0</v>
      </c>
      <c r="D44" s="152">
        <v>0</v>
      </c>
      <c r="E44" s="152">
        <v>0</v>
      </c>
      <c r="F44" s="152">
        <v>0</v>
      </c>
      <c r="G44" s="152">
        <v>0</v>
      </c>
    </row>
    <row r="45" spans="1:7" x14ac:dyDescent="0.25">
      <c r="A45" s="88" t="s">
        <v>347</v>
      </c>
      <c r="B45" s="152">
        <v>0</v>
      </c>
      <c r="C45" s="152">
        <v>0</v>
      </c>
      <c r="D45" s="152">
        <v>0</v>
      </c>
      <c r="E45" s="152">
        <v>0</v>
      </c>
      <c r="F45" s="152">
        <v>0</v>
      </c>
      <c r="G45" s="152">
        <v>0</v>
      </c>
    </row>
    <row r="46" spans="1:7" x14ac:dyDescent="0.25">
      <c r="A46" s="88" t="s">
        <v>348</v>
      </c>
      <c r="B46" s="152">
        <v>0</v>
      </c>
      <c r="C46" s="152">
        <v>0</v>
      </c>
      <c r="D46" s="152">
        <v>0</v>
      </c>
      <c r="E46" s="152">
        <v>0</v>
      </c>
      <c r="F46" s="152">
        <v>0</v>
      </c>
      <c r="G46" s="152">
        <v>0</v>
      </c>
    </row>
    <row r="47" spans="1:7" x14ac:dyDescent="0.25">
      <c r="A47" s="88" t="s">
        <v>349</v>
      </c>
      <c r="B47" s="152">
        <v>0</v>
      </c>
      <c r="C47" s="152">
        <v>0</v>
      </c>
      <c r="D47" s="152">
        <v>0</v>
      </c>
      <c r="E47" s="152">
        <v>0</v>
      </c>
      <c r="F47" s="152">
        <v>0</v>
      </c>
      <c r="G47" s="152">
        <v>0</v>
      </c>
    </row>
    <row r="48" spans="1:7" x14ac:dyDescent="0.25">
      <c r="A48" s="87" t="s">
        <v>350</v>
      </c>
      <c r="B48" s="86">
        <f t="shared" ref="B48:G48" si="5">SUM(B49:B57)</f>
        <v>0</v>
      </c>
      <c r="C48" s="86">
        <f t="shared" si="5"/>
        <v>51800</v>
      </c>
      <c r="D48" s="86">
        <f t="shared" si="5"/>
        <v>51800</v>
      </c>
      <c r="E48" s="86">
        <f t="shared" si="5"/>
        <v>6800</v>
      </c>
      <c r="F48" s="86">
        <f t="shared" si="5"/>
        <v>6800</v>
      </c>
      <c r="G48" s="86">
        <f t="shared" si="5"/>
        <v>45000</v>
      </c>
    </row>
    <row r="49" spans="1:7" x14ac:dyDescent="0.25">
      <c r="A49" s="88" t="s">
        <v>351</v>
      </c>
      <c r="B49" s="153">
        <v>0</v>
      </c>
      <c r="C49" s="153">
        <v>51800</v>
      </c>
      <c r="D49" s="152">
        <v>51800</v>
      </c>
      <c r="E49" s="153">
        <v>6800</v>
      </c>
      <c r="F49" s="153">
        <v>6800</v>
      </c>
      <c r="G49" s="152">
        <v>45000</v>
      </c>
    </row>
    <row r="50" spans="1:7" x14ac:dyDescent="0.25">
      <c r="A50" s="88" t="s">
        <v>352</v>
      </c>
      <c r="B50" s="152">
        <v>0</v>
      </c>
      <c r="C50" s="152">
        <v>0</v>
      </c>
      <c r="D50" s="152">
        <v>0</v>
      </c>
      <c r="E50" s="152">
        <v>0</v>
      </c>
      <c r="F50" s="152">
        <v>0</v>
      </c>
      <c r="G50" s="152">
        <v>0</v>
      </c>
    </row>
    <row r="51" spans="1:7" x14ac:dyDescent="0.25">
      <c r="A51" s="88" t="s">
        <v>353</v>
      </c>
      <c r="B51" s="152">
        <v>0</v>
      </c>
      <c r="C51" s="152">
        <v>0</v>
      </c>
      <c r="D51" s="152">
        <v>0</v>
      </c>
      <c r="E51" s="152">
        <v>0</v>
      </c>
      <c r="F51" s="152">
        <v>0</v>
      </c>
      <c r="G51" s="152">
        <v>0</v>
      </c>
    </row>
    <row r="52" spans="1:7" x14ac:dyDescent="0.25">
      <c r="A52" s="88" t="s">
        <v>354</v>
      </c>
      <c r="B52" s="152">
        <v>0</v>
      </c>
      <c r="C52" s="152">
        <v>0</v>
      </c>
      <c r="D52" s="152">
        <v>0</v>
      </c>
      <c r="E52" s="152">
        <v>0</v>
      </c>
      <c r="F52" s="152">
        <v>0</v>
      </c>
      <c r="G52" s="152">
        <v>0</v>
      </c>
    </row>
    <row r="53" spans="1:7" x14ac:dyDescent="0.25">
      <c r="A53" s="88" t="s">
        <v>355</v>
      </c>
      <c r="B53" s="152">
        <v>0</v>
      </c>
      <c r="C53" s="152">
        <v>0</v>
      </c>
      <c r="D53" s="152">
        <v>0</v>
      </c>
      <c r="E53" s="152">
        <v>0</v>
      </c>
      <c r="F53" s="152">
        <v>0</v>
      </c>
      <c r="G53" s="152">
        <v>0</v>
      </c>
    </row>
    <row r="54" spans="1:7" x14ac:dyDescent="0.25">
      <c r="A54" s="88" t="s">
        <v>356</v>
      </c>
      <c r="B54" s="152">
        <v>0</v>
      </c>
      <c r="C54" s="152">
        <v>0</v>
      </c>
      <c r="D54" s="152">
        <v>0</v>
      </c>
      <c r="E54" s="152">
        <v>0</v>
      </c>
      <c r="F54" s="152">
        <v>0</v>
      </c>
      <c r="G54" s="152">
        <v>0</v>
      </c>
    </row>
    <row r="55" spans="1:7" x14ac:dyDescent="0.25">
      <c r="A55" s="88" t="s">
        <v>357</v>
      </c>
      <c r="B55" s="152">
        <v>0</v>
      </c>
      <c r="C55" s="152">
        <v>0</v>
      </c>
      <c r="D55" s="152">
        <v>0</v>
      </c>
      <c r="E55" s="152">
        <v>0</v>
      </c>
      <c r="F55" s="152">
        <v>0</v>
      </c>
      <c r="G55" s="152">
        <v>0</v>
      </c>
    </row>
    <row r="56" spans="1:7" x14ac:dyDescent="0.25">
      <c r="A56" s="88" t="s">
        <v>358</v>
      </c>
      <c r="B56" s="152">
        <v>0</v>
      </c>
      <c r="C56" s="152">
        <v>0</v>
      </c>
      <c r="D56" s="152">
        <v>0</v>
      </c>
      <c r="E56" s="152">
        <v>0</v>
      </c>
      <c r="F56" s="152">
        <v>0</v>
      </c>
      <c r="G56" s="152">
        <v>0</v>
      </c>
    </row>
    <row r="57" spans="1:7" x14ac:dyDescent="0.25">
      <c r="A57" s="88" t="s">
        <v>359</v>
      </c>
      <c r="B57" s="152">
        <v>0</v>
      </c>
      <c r="C57" s="152">
        <v>0</v>
      </c>
      <c r="D57" s="152">
        <v>0</v>
      </c>
      <c r="E57" s="152">
        <v>0</v>
      </c>
      <c r="F57" s="152">
        <v>0</v>
      </c>
      <c r="G57" s="152">
        <v>0</v>
      </c>
    </row>
    <row r="58" spans="1:7" x14ac:dyDescent="0.25">
      <c r="A58" s="87" t="s">
        <v>360</v>
      </c>
      <c r="B58" s="86">
        <f t="shared" ref="B58:G58" si="6">SUM(B59:B61)</f>
        <v>0</v>
      </c>
      <c r="C58" s="86">
        <f t="shared" si="6"/>
        <v>0</v>
      </c>
      <c r="D58" s="86">
        <f t="shared" si="6"/>
        <v>0</v>
      </c>
      <c r="E58" s="86">
        <f t="shared" si="6"/>
        <v>0</v>
      </c>
      <c r="F58" s="86">
        <f t="shared" si="6"/>
        <v>0</v>
      </c>
      <c r="G58" s="86">
        <f t="shared" si="6"/>
        <v>0</v>
      </c>
    </row>
    <row r="59" spans="1:7" x14ac:dyDescent="0.25">
      <c r="A59" s="88" t="s">
        <v>361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f>D59-E59</f>
        <v>0</v>
      </c>
    </row>
    <row r="60" spans="1:7" x14ac:dyDescent="0.25">
      <c r="A60" s="88" t="s">
        <v>362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f t="shared" ref="G60:G61" si="7">D60-E60</f>
        <v>0</v>
      </c>
    </row>
    <row r="61" spans="1:7" x14ac:dyDescent="0.25">
      <c r="A61" s="88" t="s">
        <v>363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f t="shared" si="7"/>
        <v>0</v>
      </c>
    </row>
    <row r="62" spans="1:7" x14ac:dyDescent="0.25">
      <c r="A62" s="87" t="s">
        <v>364</v>
      </c>
      <c r="B62" s="86">
        <f t="shared" ref="B62:G62" si="8">SUM(B63:B67,B69:B70)</f>
        <v>0</v>
      </c>
      <c r="C62" s="86">
        <f t="shared" si="8"/>
        <v>0</v>
      </c>
      <c r="D62" s="86">
        <f t="shared" si="8"/>
        <v>0</v>
      </c>
      <c r="E62" s="86">
        <f t="shared" si="8"/>
        <v>0</v>
      </c>
      <c r="F62" s="86">
        <f t="shared" si="8"/>
        <v>0</v>
      </c>
      <c r="G62" s="86">
        <f t="shared" si="8"/>
        <v>0</v>
      </c>
    </row>
    <row r="63" spans="1:7" x14ac:dyDescent="0.25">
      <c r="A63" s="88" t="s">
        <v>365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f>D63-E63</f>
        <v>0</v>
      </c>
    </row>
    <row r="64" spans="1:7" x14ac:dyDescent="0.25">
      <c r="A64" s="88" t="s">
        <v>366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f t="shared" ref="G64:G70" si="9">D64-E64</f>
        <v>0</v>
      </c>
    </row>
    <row r="65" spans="1:7" x14ac:dyDescent="0.25">
      <c r="A65" s="88" t="s">
        <v>367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f t="shared" si="9"/>
        <v>0</v>
      </c>
    </row>
    <row r="66" spans="1:7" x14ac:dyDescent="0.25">
      <c r="A66" s="88" t="s">
        <v>368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f t="shared" si="9"/>
        <v>0</v>
      </c>
    </row>
    <row r="67" spans="1:7" x14ac:dyDescent="0.25">
      <c r="A67" s="88" t="s">
        <v>369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f t="shared" si="9"/>
        <v>0</v>
      </c>
    </row>
    <row r="68" spans="1:7" x14ac:dyDescent="0.25">
      <c r="A68" s="88" t="s">
        <v>370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f t="shared" si="9"/>
        <v>0</v>
      </c>
    </row>
    <row r="69" spans="1:7" x14ac:dyDescent="0.25">
      <c r="A69" s="88" t="s">
        <v>371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f t="shared" si="9"/>
        <v>0</v>
      </c>
    </row>
    <row r="70" spans="1:7" x14ac:dyDescent="0.25">
      <c r="A70" s="88" t="s">
        <v>372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f t="shared" si="9"/>
        <v>0</v>
      </c>
    </row>
    <row r="71" spans="1:7" x14ac:dyDescent="0.25">
      <c r="A71" s="87" t="s">
        <v>373</v>
      </c>
      <c r="B71" s="86">
        <f t="shared" ref="B71:G71" si="10">SUM(B72:B74)</f>
        <v>0</v>
      </c>
      <c r="C71" s="86">
        <f t="shared" si="10"/>
        <v>0</v>
      </c>
      <c r="D71" s="86">
        <f t="shared" si="10"/>
        <v>0</v>
      </c>
      <c r="E71" s="86">
        <f t="shared" si="10"/>
        <v>0</v>
      </c>
      <c r="F71" s="86">
        <f t="shared" si="10"/>
        <v>0</v>
      </c>
      <c r="G71" s="86">
        <f t="shared" si="10"/>
        <v>0</v>
      </c>
    </row>
    <row r="72" spans="1:7" x14ac:dyDescent="0.25">
      <c r="A72" s="88" t="s">
        <v>374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f>D72-E72</f>
        <v>0</v>
      </c>
    </row>
    <row r="73" spans="1:7" x14ac:dyDescent="0.25">
      <c r="A73" s="88" t="s">
        <v>375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f t="shared" ref="G73:G74" si="11">D73-E73</f>
        <v>0</v>
      </c>
    </row>
    <row r="74" spans="1:7" x14ac:dyDescent="0.25">
      <c r="A74" s="88" t="s">
        <v>376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f t="shared" si="11"/>
        <v>0</v>
      </c>
    </row>
    <row r="75" spans="1:7" x14ac:dyDescent="0.25">
      <c r="A75" s="87" t="s">
        <v>377</v>
      </c>
      <c r="B75" s="86">
        <f t="shared" ref="B75:G75" si="12">SUM(B76:B82)</f>
        <v>0</v>
      </c>
      <c r="C75" s="86">
        <f t="shared" si="12"/>
        <v>0</v>
      </c>
      <c r="D75" s="86">
        <f t="shared" si="12"/>
        <v>0</v>
      </c>
      <c r="E75" s="86">
        <f t="shared" si="12"/>
        <v>0</v>
      </c>
      <c r="F75" s="86">
        <f t="shared" si="12"/>
        <v>0</v>
      </c>
      <c r="G75" s="86">
        <f t="shared" si="12"/>
        <v>0</v>
      </c>
    </row>
    <row r="76" spans="1:7" x14ac:dyDescent="0.25">
      <c r="A76" s="88" t="s">
        <v>378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f>D76-E76</f>
        <v>0</v>
      </c>
    </row>
    <row r="77" spans="1:7" x14ac:dyDescent="0.25">
      <c r="A77" s="88" t="s">
        <v>379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f t="shared" ref="G77:G82" si="13">D77-E77</f>
        <v>0</v>
      </c>
    </row>
    <row r="78" spans="1:7" x14ac:dyDescent="0.25">
      <c r="A78" s="88" t="s">
        <v>380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f t="shared" si="13"/>
        <v>0</v>
      </c>
    </row>
    <row r="79" spans="1:7" x14ac:dyDescent="0.25">
      <c r="A79" s="88" t="s">
        <v>381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f t="shared" si="13"/>
        <v>0</v>
      </c>
    </row>
    <row r="80" spans="1:7" x14ac:dyDescent="0.25">
      <c r="A80" s="88" t="s">
        <v>382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f t="shared" si="13"/>
        <v>0</v>
      </c>
    </row>
    <row r="81" spans="1:7" x14ac:dyDescent="0.25">
      <c r="A81" s="88" t="s">
        <v>383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f t="shared" si="13"/>
        <v>0</v>
      </c>
    </row>
    <row r="82" spans="1:7" x14ac:dyDescent="0.25">
      <c r="A82" s="88" t="s">
        <v>384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f t="shared" si="13"/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385</v>
      </c>
      <c r="B84" s="86">
        <f t="shared" ref="B84:G84" si="14">SUM(B85,B93,B103,B113,B123,B133,B137,B146,B150)</f>
        <v>0</v>
      </c>
      <c r="C84" s="86">
        <f t="shared" si="14"/>
        <v>0</v>
      </c>
      <c r="D84" s="86">
        <f t="shared" si="14"/>
        <v>0</v>
      </c>
      <c r="E84" s="86">
        <f t="shared" si="14"/>
        <v>0</v>
      </c>
      <c r="F84" s="86">
        <f t="shared" si="14"/>
        <v>0</v>
      </c>
      <c r="G84" s="86">
        <f t="shared" si="14"/>
        <v>0</v>
      </c>
    </row>
    <row r="85" spans="1:7" x14ac:dyDescent="0.25">
      <c r="A85" s="87" t="s">
        <v>312</v>
      </c>
      <c r="B85" s="86">
        <f t="shared" ref="B85:G85" si="15">SUM(B86:B92)</f>
        <v>0</v>
      </c>
      <c r="C85" s="86">
        <f t="shared" si="15"/>
        <v>0</v>
      </c>
      <c r="D85" s="86">
        <f t="shared" si="15"/>
        <v>0</v>
      </c>
      <c r="E85" s="86">
        <f t="shared" si="15"/>
        <v>0</v>
      </c>
      <c r="F85" s="86">
        <f t="shared" si="15"/>
        <v>0</v>
      </c>
      <c r="G85" s="86">
        <f t="shared" si="15"/>
        <v>0</v>
      </c>
    </row>
    <row r="86" spans="1:7" x14ac:dyDescent="0.25">
      <c r="A86" s="88" t="s">
        <v>313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f>D86-E86</f>
        <v>0</v>
      </c>
    </row>
    <row r="87" spans="1:7" x14ac:dyDescent="0.25">
      <c r="A87" s="88" t="s">
        <v>314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f t="shared" ref="G87:G92" si="16">D87-E87</f>
        <v>0</v>
      </c>
    </row>
    <row r="88" spans="1:7" x14ac:dyDescent="0.25">
      <c r="A88" s="88" t="s">
        <v>315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f t="shared" si="16"/>
        <v>0</v>
      </c>
    </row>
    <row r="89" spans="1:7" x14ac:dyDescent="0.25">
      <c r="A89" s="88" t="s">
        <v>316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f t="shared" si="16"/>
        <v>0</v>
      </c>
    </row>
    <row r="90" spans="1:7" x14ac:dyDescent="0.25">
      <c r="A90" s="88" t="s">
        <v>317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f t="shared" si="16"/>
        <v>0</v>
      </c>
    </row>
    <row r="91" spans="1:7" x14ac:dyDescent="0.25">
      <c r="A91" s="88" t="s">
        <v>318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f t="shared" si="16"/>
        <v>0</v>
      </c>
    </row>
    <row r="92" spans="1:7" x14ac:dyDescent="0.25">
      <c r="A92" s="88" t="s">
        <v>319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f t="shared" si="16"/>
        <v>0</v>
      </c>
    </row>
    <row r="93" spans="1:7" x14ac:dyDescent="0.25">
      <c r="A93" s="87" t="s">
        <v>320</v>
      </c>
      <c r="B93" s="86">
        <f t="shared" ref="B93:G93" si="17">SUM(B94:B102)</f>
        <v>0</v>
      </c>
      <c r="C93" s="86">
        <f t="shared" si="17"/>
        <v>0</v>
      </c>
      <c r="D93" s="86">
        <f t="shared" si="17"/>
        <v>0</v>
      </c>
      <c r="E93" s="86">
        <f t="shared" si="17"/>
        <v>0</v>
      </c>
      <c r="F93" s="86">
        <f t="shared" si="17"/>
        <v>0</v>
      </c>
      <c r="G93" s="86">
        <f t="shared" si="17"/>
        <v>0</v>
      </c>
    </row>
    <row r="94" spans="1:7" x14ac:dyDescent="0.25">
      <c r="A94" s="88" t="s">
        <v>321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f>D94-E94</f>
        <v>0</v>
      </c>
    </row>
    <row r="95" spans="1:7" x14ac:dyDescent="0.25">
      <c r="A95" s="88" t="s">
        <v>322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f t="shared" ref="G95:G102" si="18">D95-E95</f>
        <v>0</v>
      </c>
    </row>
    <row r="96" spans="1:7" x14ac:dyDescent="0.25">
      <c r="A96" s="88" t="s">
        <v>323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f t="shared" si="18"/>
        <v>0</v>
      </c>
    </row>
    <row r="97" spans="1:7" x14ac:dyDescent="0.25">
      <c r="A97" s="88" t="s">
        <v>324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f t="shared" si="18"/>
        <v>0</v>
      </c>
    </row>
    <row r="98" spans="1:7" x14ac:dyDescent="0.25">
      <c r="A98" s="90" t="s">
        <v>325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f t="shared" si="18"/>
        <v>0</v>
      </c>
    </row>
    <row r="99" spans="1:7" x14ac:dyDescent="0.25">
      <c r="A99" s="88" t="s">
        <v>326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f t="shared" si="18"/>
        <v>0</v>
      </c>
    </row>
    <row r="100" spans="1:7" x14ac:dyDescent="0.25">
      <c r="A100" s="88" t="s">
        <v>327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f t="shared" si="18"/>
        <v>0</v>
      </c>
    </row>
    <row r="101" spans="1:7" x14ac:dyDescent="0.25">
      <c r="A101" s="88" t="s">
        <v>328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f t="shared" si="18"/>
        <v>0</v>
      </c>
    </row>
    <row r="102" spans="1:7" x14ac:dyDescent="0.25">
      <c r="A102" s="88" t="s">
        <v>329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f t="shared" si="18"/>
        <v>0</v>
      </c>
    </row>
    <row r="103" spans="1:7" x14ac:dyDescent="0.25">
      <c r="A103" s="87" t="s">
        <v>330</v>
      </c>
      <c r="B103" s="86">
        <f>SUM(B104:B112)</f>
        <v>0</v>
      </c>
      <c r="C103" s="86">
        <f>SUM(C104:C112)</f>
        <v>0</v>
      </c>
      <c r="D103" s="86">
        <v>0</v>
      </c>
      <c r="E103" s="86">
        <f>SUM(E104:E112)</f>
        <v>0</v>
      </c>
      <c r="F103" s="86">
        <f>SUM(F104:F112)</f>
        <v>0</v>
      </c>
      <c r="G103" s="86">
        <f>SUM(G104:G112)</f>
        <v>0</v>
      </c>
    </row>
    <row r="104" spans="1:7" x14ac:dyDescent="0.25">
      <c r="A104" s="88" t="s">
        <v>331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f>D104-E104</f>
        <v>0</v>
      </c>
    </row>
    <row r="105" spans="1:7" x14ac:dyDescent="0.25">
      <c r="A105" s="88" t="s">
        <v>332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f t="shared" ref="G105:G112" si="19">D105-E105</f>
        <v>0</v>
      </c>
    </row>
    <row r="106" spans="1:7" x14ac:dyDescent="0.25">
      <c r="A106" s="88" t="s">
        <v>333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f t="shared" si="19"/>
        <v>0</v>
      </c>
    </row>
    <row r="107" spans="1:7" x14ac:dyDescent="0.25">
      <c r="A107" s="88" t="s">
        <v>334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f t="shared" si="19"/>
        <v>0</v>
      </c>
    </row>
    <row r="108" spans="1:7" x14ac:dyDescent="0.25">
      <c r="A108" s="88" t="s">
        <v>335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f t="shared" si="19"/>
        <v>0</v>
      </c>
    </row>
    <row r="109" spans="1:7" x14ac:dyDescent="0.25">
      <c r="A109" s="88" t="s">
        <v>336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f t="shared" si="19"/>
        <v>0</v>
      </c>
    </row>
    <row r="110" spans="1:7" x14ac:dyDescent="0.25">
      <c r="A110" s="88" t="s">
        <v>337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f t="shared" si="19"/>
        <v>0</v>
      </c>
    </row>
    <row r="111" spans="1:7" x14ac:dyDescent="0.25">
      <c r="A111" s="88" t="s">
        <v>338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f t="shared" si="19"/>
        <v>0</v>
      </c>
    </row>
    <row r="112" spans="1:7" x14ac:dyDescent="0.25">
      <c r="A112" s="88" t="s">
        <v>339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f t="shared" si="19"/>
        <v>0</v>
      </c>
    </row>
    <row r="113" spans="1:7" x14ac:dyDescent="0.25">
      <c r="A113" s="87" t="s">
        <v>340</v>
      </c>
      <c r="B113" s="86">
        <f t="shared" ref="B113:G113" si="20">SUM(B114:B122)</f>
        <v>0</v>
      </c>
      <c r="C113" s="86">
        <f t="shared" si="20"/>
        <v>0</v>
      </c>
      <c r="D113" s="86">
        <f t="shared" si="20"/>
        <v>0</v>
      </c>
      <c r="E113" s="86">
        <f t="shared" si="20"/>
        <v>0</v>
      </c>
      <c r="F113" s="86">
        <f t="shared" si="20"/>
        <v>0</v>
      </c>
      <c r="G113" s="86">
        <f t="shared" si="20"/>
        <v>0</v>
      </c>
    </row>
    <row r="114" spans="1:7" x14ac:dyDescent="0.25">
      <c r="A114" s="88" t="s">
        <v>341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f>D114-E114</f>
        <v>0</v>
      </c>
    </row>
    <row r="115" spans="1:7" x14ac:dyDescent="0.25">
      <c r="A115" s="88" t="s">
        <v>342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f t="shared" ref="G115:G122" si="21">D115-E115</f>
        <v>0</v>
      </c>
    </row>
    <row r="116" spans="1:7" x14ac:dyDescent="0.25">
      <c r="A116" s="88" t="s">
        <v>343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f t="shared" si="21"/>
        <v>0</v>
      </c>
    </row>
    <row r="117" spans="1:7" x14ac:dyDescent="0.25">
      <c r="A117" s="88" t="s">
        <v>344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f t="shared" si="21"/>
        <v>0</v>
      </c>
    </row>
    <row r="118" spans="1:7" x14ac:dyDescent="0.25">
      <c r="A118" s="88" t="s">
        <v>345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f t="shared" si="21"/>
        <v>0</v>
      </c>
    </row>
    <row r="119" spans="1:7" x14ac:dyDescent="0.25">
      <c r="A119" s="88" t="s">
        <v>346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f t="shared" si="21"/>
        <v>0</v>
      </c>
    </row>
    <row r="120" spans="1:7" x14ac:dyDescent="0.25">
      <c r="A120" s="88" t="s">
        <v>347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f t="shared" si="21"/>
        <v>0</v>
      </c>
    </row>
    <row r="121" spans="1:7" x14ac:dyDescent="0.25">
      <c r="A121" s="88" t="s">
        <v>348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f t="shared" si="21"/>
        <v>0</v>
      </c>
    </row>
    <row r="122" spans="1:7" x14ac:dyDescent="0.25">
      <c r="A122" s="88" t="s">
        <v>349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f t="shared" si="21"/>
        <v>0</v>
      </c>
    </row>
    <row r="123" spans="1:7" x14ac:dyDescent="0.25">
      <c r="A123" s="87" t="s">
        <v>350</v>
      </c>
      <c r="B123" s="86">
        <f t="shared" ref="B123:G123" si="22">SUM(B124:B132)</f>
        <v>0</v>
      </c>
      <c r="C123" s="86">
        <f t="shared" si="22"/>
        <v>0</v>
      </c>
      <c r="D123" s="86">
        <f t="shared" si="22"/>
        <v>0</v>
      </c>
      <c r="E123" s="86">
        <f t="shared" si="22"/>
        <v>0</v>
      </c>
      <c r="F123" s="86">
        <f t="shared" si="22"/>
        <v>0</v>
      </c>
      <c r="G123" s="86">
        <f t="shared" si="22"/>
        <v>0</v>
      </c>
    </row>
    <row r="124" spans="1:7" x14ac:dyDescent="0.25">
      <c r="A124" s="88" t="s">
        <v>351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f>D124-E124</f>
        <v>0</v>
      </c>
    </row>
    <row r="125" spans="1:7" x14ac:dyDescent="0.25">
      <c r="A125" s="88" t="s">
        <v>352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f t="shared" ref="G125:G132" si="23">D125-E125</f>
        <v>0</v>
      </c>
    </row>
    <row r="126" spans="1:7" x14ac:dyDescent="0.25">
      <c r="A126" s="88" t="s">
        <v>353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f t="shared" si="23"/>
        <v>0</v>
      </c>
    </row>
    <row r="127" spans="1:7" x14ac:dyDescent="0.25">
      <c r="A127" s="88" t="s">
        <v>354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f t="shared" si="23"/>
        <v>0</v>
      </c>
    </row>
    <row r="128" spans="1:7" x14ac:dyDescent="0.25">
      <c r="A128" s="88" t="s">
        <v>355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f t="shared" si="23"/>
        <v>0</v>
      </c>
    </row>
    <row r="129" spans="1:7" x14ac:dyDescent="0.25">
      <c r="A129" s="88" t="s">
        <v>356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f t="shared" si="23"/>
        <v>0</v>
      </c>
    </row>
    <row r="130" spans="1:7" x14ac:dyDescent="0.25">
      <c r="A130" s="88" t="s">
        <v>357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f t="shared" si="23"/>
        <v>0</v>
      </c>
    </row>
    <row r="131" spans="1:7" x14ac:dyDescent="0.25">
      <c r="A131" s="88" t="s">
        <v>358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f t="shared" si="23"/>
        <v>0</v>
      </c>
    </row>
    <row r="132" spans="1:7" x14ac:dyDescent="0.25">
      <c r="A132" s="88" t="s">
        <v>359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f t="shared" si="23"/>
        <v>0</v>
      </c>
    </row>
    <row r="133" spans="1:7" x14ac:dyDescent="0.25">
      <c r="A133" s="87" t="s">
        <v>360</v>
      </c>
      <c r="B133" s="86">
        <f t="shared" ref="B133:G133" si="24">SUM(B134:B136)</f>
        <v>0</v>
      </c>
      <c r="C133" s="86">
        <f t="shared" si="24"/>
        <v>0</v>
      </c>
      <c r="D133" s="86">
        <f t="shared" si="24"/>
        <v>0</v>
      </c>
      <c r="E133" s="86">
        <f t="shared" si="24"/>
        <v>0</v>
      </c>
      <c r="F133" s="86">
        <f t="shared" si="24"/>
        <v>0</v>
      </c>
      <c r="G133" s="86">
        <f t="shared" si="24"/>
        <v>0</v>
      </c>
    </row>
    <row r="134" spans="1:7" x14ac:dyDescent="0.25">
      <c r="A134" s="88" t="s">
        <v>361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f>D134-E134</f>
        <v>0</v>
      </c>
    </row>
    <row r="135" spans="1:7" x14ac:dyDescent="0.25">
      <c r="A135" s="88" t="s">
        <v>362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f t="shared" ref="G135:G136" si="25">D135-E135</f>
        <v>0</v>
      </c>
    </row>
    <row r="136" spans="1:7" x14ac:dyDescent="0.25">
      <c r="A136" s="88" t="s">
        <v>363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f t="shared" si="25"/>
        <v>0</v>
      </c>
    </row>
    <row r="137" spans="1:7" x14ac:dyDescent="0.25">
      <c r="A137" s="87" t="s">
        <v>364</v>
      </c>
      <c r="B137" s="86">
        <f t="shared" ref="B137:G137" si="26">SUM(B138:B142,B144:B145)</f>
        <v>0</v>
      </c>
      <c r="C137" s="86">
        <f t="shared" si="26"/>
        <v>0</v>
      </c>
      <c r="D137" s="86">
        <f t="shared" si="26"/>
        <v>0</v>
      </c>
      <c r="E137" s="86">
        <f t="shared" si="26"/>
        <v>0</v>
      </c>
      <c r="F137" s="86">
        <f t="shared" si="26"/>
        <v>0</v>
      </c>
      <c r="G137" s="86">
        <f t="shared" si="26"/>
        <v>0</v>
      </c>
    </row>
    <row r="138" spans="1:7" x14ac:dyDescent="0.25">
      <c r="A138" s="88" t="s">
        <v>365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f>D138-E138</f>
        <v>0</v>
      </c>
    </row>
    <row r="139" spans="1:7" x14ac:dyDescent="0.25">
      <c r="A139" s="88" t="s">
        <v>366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f t="shared" ref="G139:G145" si="27">D139-E139</f>
        <v>0</v>
      </c>
    </row>
    <row r="140" spans="1:7" x14ac:dyDescent="0.25">
      <c r="A140" s="88" t="s">
        <v>367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f t="shared" si="27"/>
        <v>0</v>
      </c>
    </row>
    <row r="141" spans="1:7" x14ac:dyDescent="0.25">
      <c r="A141" s="88" t="s">
        <v>368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f t="shared" si="27"/>
        <v>0</v>
      </c>
    </row>
    <row r="142" spans="1:7" x14ac:dyDescent="0.25">
      <c r="A142" s="88" t="s">
        <v>369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f t="shared" si="27"/>
        <v>0</v>
      </c>
    </row>
    <row r="143" spans="1:7" x14ac:dyDescent="0.25">
      <c r="A143" s="88" t="s">
        <v>370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f t="shared" si="27"/>
        <v>0</v>
      </c>
    </row>
    <row r="144" spans="1:7" x14ac:dyDescent="0.25">
      <c r="A144" s="88" t="s">
        <v>371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f t="shared" si="27"/>
        <v>0</v>
      </c>
    </row>
    <row r="145" spans="1:7" x14ac:dyDescent="0.25">
      <c r="A145" s="88" t="s">
        <v>372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f t="shared" si="27"/>
        <v>0</v>
      </c>
    </row>
    <row r="146" spans="1:7" x14ac:dyDescent="0.25">
      <c r="A146" s="87" t="s">
        <v>373</v>
      </c>
      <c r="B146" s="86">
        <f t="shared" ref="B146:G146" si="28">SUM(B147:B149)</f>
        <v>0</v>
      </c>
      <c r="C146" s="86">
        <f t="shared" si="28"/>
        <v>0</v>
      </c>
      <c r="D146" s="86">
        <f t="shared" si="28"/>
        <v>0</v>
      </c>
      <c r="E146" s="86">
        <f t="shared" si="28"/>
        <v>0</v>
      </c>
      <c r="F146" s="86">
        <f t="shared" si="28"/>
        <v>0</v>
      </c>
      <c r="G146" s="86">
        <f t="shared" si="28"/>
        <v>0</v>
      </c>
    </row>
    <row r="147" spans="1:7" x14ac:dyDescent="0.25">
      <c r="A147" s="88" t="s">
        <v>374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f>D147-E147</f>
        <v>0</v>
      </c>
    </row>
    <row r="148" spans="1:7" x14ac:dyDescent="0.25">
      <c r="A148" s="88" t="s">
        <v>375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f t="shared" ref="G148:G149" si="29">D148-E148</f>
        <v>0</v>
      </c>
    </row>
    <row r="149" spans="1:7" x14ac:dyDescent="0.25">
      <c r="A149" s="88" t="s">
        <v>376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f t="shared" si="29"/>
        <v>0</v>
      </c>
    </row>
    <row r="150" spans="1:7" x14ac:dyDescent="0.25">
      <c r="A150" s="87" t="s">
        <v>377</v>
      </c>
      <c r="B150" s="86">
        <f t="shared" ref="B150:G150" si="30">SUM(B151:B157)</f>
        <v>0</v>
      </c>
      <c r="C150" s="86">
        <f t="shared" si="30"/>
        <v>0</v>
      </c>
      <c r="D150" s="86">
        <f t="shared" si="30"/>
        <v>0</v>
      </c>
      <c r="E150" s="86">
        <f t="shared" si="30"/>
        <v>0</v>
      </c>
      <c r="F150" s="86">
        <f t="shared" si="30"/>
        <v>0</v>
      </c>
      <c r="G150" s="86">
        <f t="shared" si="30"/>
        <v>0</v>
      </c>
    </row>
    <row r="151" spans="1:7" x14ac:dyDescent="0.25">
      <c r="A151" s="88" t="s">
        <v>378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f>D151-E151</f>
        <v>0</v>
      </c>
    </row>
    <row r="152" spans="1:7" x14ac:dyDescent="0.25">
      <c r="A152" s="88" t="s">
        <v>379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f t="shared" ref="G152:G157" si="31">D152-E152</f>
        <v>0</v>
      </c>
    </row>
    <row r="153" spans="1:7" x14ac:dyDescent="0.25">
      <c r="A153" s="88" t="s">
        <v>380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f t="shared" si="31"/>
        <v>0</v>
      </c>
    </row>
    <row r="154" spans="1:7" x14ac:dyDescent="0.25">
      <c r="A154" s="90" t="s">
        <v>381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f t="shared" si="31"/>
        <v>0</v>
      </c>
    </row>
    <row r="155" spans="1:7" x14ac:dyDescent="0.25">
      <c r="A155" s="88" t="s">
        <v>382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f t="shared" si="31"/>
        <v>0</v>
      </c>
    </row>
    <row r="156" spans="1:7" x14ac:dyDescent="0.25">
      <c r="A156" s="88" t="s">
        <v>383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f t="shared" si="31"/>
        <v>0</v>
      </c>
    </row>
    <row r="157" spans="1:7" x14ac:dyDescent="0.25">
      <c r="A157" s="88" t="s">
        <v>384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f t="shared" si="31"/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386</v>
      </c>
      <c r="B159" s="93">
        <f t="shared" ref="B159:G159" si="32">B9+B84</f>
        <v>4104000</v>
      </c>
      <c r="C159" s="93">
        <f t="shared" si="32"/>
        <v>1196726.7</v>
      </c>
      <c r="D159" s="93">
        <f t="shared" si="32"/>
        <v>5300726.7</v>
      </c>
      <c r="E159" s="93">
        <f t="shared" si="32"/>
        <v>3648444.67</v>
      </c>
      <c r="F159" s="93">
        <f t="shared" si="32"/>
        <v>3648444.67</v>
      </c>
      <c r="G159" s="93">
        <f t="shared" si="32"/>
        <v>1652282.03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8:F38 B48:F48 B59:G61 B58:F58 B63:G70 B62:F62 B71:F92 B94:F159 B93:C93 E93:F93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8" zoomScaleNormal="70" workbookViewId="0">
      <selection activeCell="G13" sqref="G13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72" t="s">
        <v>387</v>
      </c>
      <c r="B1" s="173"/>
      <c r="C1" s="173"/>
      <c r="D1" s="173"/>
      <c r="E1" s="173"/>
      <c r="F1" s="173"/>
      <c r="G1" s="174"/>
    </row>
    <row r="2" spans="1:7" ht="15" customHeight="1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303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388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" customHeight="1" x14ac:dyDescent="0.25">
      <c r="A7" s="167" t="s">
        <v>7</v>
      </c>
      <c r="B7" s="169" t="s">
        <v>305</v>
      </c>
      <c r="C7" s="169"/>
      <c r="D7" s="169"/>
      <c r="E7" s="169"/>
      <c r="F7" s="169"/>
      <c r="G7" s="171" t="s">
        <v>306</v>
      </c>
    </row>
    <row r="8" spans="1:7" ht="30" x14ac:dyDescent="0.25">
      <c r="A8" s="168"/>
      <c r="B8" s="26" t="s">
        <v>307</v>
      </c>
      <c r="C8" s="7" t="s">
        <v>237</v>
      </c>
      <c r="D8" s="26" t="s">
        <v>238</v>
      </c>
      <c r="E8" s="26" t="s">
        <v>193</v>
      </c>
      <c r="F8" s="26" t="s">
        <v>210</v>
      </c>
      <c r="G8" s="170"/>
    </row>
    <row r="9" spans="1:7" ht="15.75" customHeight="1" x14ac:dyDescent="0.25">
      <c r="A9" s="27" t="s">
        <v>389</v>
      </c>
      <c r="B9" s="31">
        <f>SUM(B10:B17)</f>
        <v>4104000.0000000005</v>
      </c>
      <c r="C9" s="31">
        <f t="shared" ref="C9:G9" si="0">SUM(C10:C17)</f>
        <v>1196726.7</v>
      </c>
      <c r="D9" s="31">
        <f t="shared" si="0"/>
        <v>5300726.7000000011</v>
      </c>
      <c r="E9" s="31">
        <f t="shared" si="0"/>
        <v>3648444.67</v>
      </c>
      <c r="F9" s="31">
        <f t="shared" si="0"/>
        <v>3648444.67</v>
      </c>
      <c r="G9" s="31">
        <f t="shared" si="0"/>
        <v>1652282.0300000003</v>
      </c>
    </row>
    <row r="10" spans="1:7" x14ac:dyDescent="0.25">
      <c r="A10" s="65" t="s">
        <v>567</v>
      </c>
      <c r="B10" s="155">
        <v>1365158.57</v>
      </c>
      <c r="C10" s="155">
        <v>717607.92</v>
      </c>
      <c r="D10" s="154">
        <v>2082766.4900000002</v>
      </c>
      <c r="E10" s="155">
        <v>1499484.46</v>
      </c>
      <c r="F10" s="155">
        <v>1499484.46</v>
      </c>
      <c r="G10" s="154">
        <v>583282.03000000026</v>
      </c>
    </row>
    <row r="11" spans="1:7" x14ac:dyDescent="0.25">
      <c r="A11" s="65" t="s">
        <v>568</v>
      </c>
      <c r="B11" s="155">
        <v>400427.66</v>
      </c>
      <c r="C11" s="155">
        <v>100750</v>
      </c>
      <c r="D11" s="154">
        <v>501177.66</v>
      </c>
      <c r="E11" s="155">
        <v>360692.71</v>
      </c>
      <c r="F11" s="155">
        <v>360692.71</v>
      </c>
      <c r="G11" s="154">
        <v>140484.94999999995</v>
      </c>
    </row>
    <row r="12" spans="1:7" x14ac:dyDescent="0.25">
      <c r="A12" s="65" t="s">
        <v>569</v>
      </c>
      <c r="B12" s="155">
        <v>344864.32</v>
      </c>
      <c r="C12" s="155">
        <v>78908.100000000006</v>
      </c>
      <c r="D12" s="154">
        <v>423772.42000000004</v>
      </c>
      <c r="E12" s="155">
        <v>114873.18</v>
      </c>
      <c r="F12" s="155">
        <v>114873.18</v>
      </c>
      <c r="G12" s="154">
        <v>308899.24000000005</v>
      </c>
    </row>
    <row r="13" spans="1:7" x14ac:dyDescent="0.25">
      <c r="A13" s="65" t="s">
        <v>570</v>
      </c>
      <c r="B13" s="155">
        <v>422175.89</v>
      </c>
      <c r="C13" s="155">
        <v>36000</v>
      </c>
      <c r="D13" s="154">
        <v>458175.89</v>
      </c>
      <c r="E13" s="155">
        <v>276300.3</v>
      </c>
      <c r="F13" s="155">
        <v>276300.3</v>
      </c>
      <c r="G13" s="154">
        <v>181875.59000000003</v>
      </c>
    </row>
    <row r="14" spans="1:7" x14ac:dyDescent="0.25">
      <c r="A14" s="65" t="s">
        <v>571</v>
      </c>
      <c r="B14" s="155">
        <v>104974.35</v>
      </c>
      <c r="C14" s="155">
        <v>41889</v>
      </c>
      <c r="D14" s="154">
        <v>146863.35</v>
      </c>
      <c r="E14" s="155">
        <v>81231.14</v>
      </c>
      <c r="F14" s="155">
        <v>81231.14</v>
      </c>
      <c r="G14" s="154">
        <v>65632.210000000006</v>
      </c>
    </row>
    <row r="15" spans="1:7" x14ac:dyDescent="0.25">
      <c r="A15" s="65" t="s">
        <v>572</v>
      </c>
      <c r="B15" s="155">
        <v>447016.28</v>
      </c>
      <c r="C15" s="155">
        <v>9808.8799999999992</v>
      </c>
      <c r="D15" s="154">
        <v>456825.16000000003</v>
      </c>
      <c r="E15" s="155">
        <v>438126.39</v>
      </c>
      <c r="F15" s="155">
        <v>438126.39</v>
      </c>
      <c r="G15" s="154">
        <v>18698.770000000019</v>
      </c>
    </row>
    <row r="16" spans="1:7" x14ac:dyDescent="0.25">
      <c r="A16" s="65" t="s">
        <v>573</v>
      </c>
      <c r="B16" s="155">
        <v>717223.08</v>
      </c>
      <c r="C16" s="155">
        <v>149000</v>
      </c>
      <c r="D16" s="154">
        <v>866223.08</v>
      </c>
      <c r="E16" s="155">
        <v>584425.03</v>
      </c>
      <c r="F16" s="155">
        <v>584425.03</v>
      </c>
      <c r="G16" s="154">
        <v>281798.04999999993</v>
      </c>
    </row>
    <row r="17" spans="1:7" x14ac:dyDescent="0.25">
      <c r="A17" s="65" t="s">
        <v>574</v>
      </c>
      <c r="B17" s="155">
        <v>302159.84999999998</v>
      </c>
      <c r="C17" s="155">
        <v>62762.8</v>
      </c>
      <c r="D17" s="154">
        <v>364922.64999999997</v>
      </c>
      <c r="E17" s="155">
        <v>293311.46000000002</v>
      </c>
      <c r="F17" s="155">
        <v>293311.46000000002</v>
      </c>
      <c r="G17" s="154">
        <v>71611.189999999944</v>
      </c>
    </row>
    <row r="18" spans="1:7" x14ac:dyDescent="0.25">
      <c r="A18" s="32" t="s">
        <v>154</v>
      </c>
      <c r="B18" s="51"/>
      <c r="C18" s="51"/>
      <c r="D18" s="51"/>
      <c r="E18" s="51"/>
      <c r="F18" s="51"/>
      <c r="G18" s="51"/>
    </row>
    <row r="19" spans="1:7" x14ac:dyDescent="0.25">
      <c r="A19" s="3" t="s">
        <v>398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5" t="s">
        <v>390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391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392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393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394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395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396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397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154</v>
      </c>
      <c r="B28" s="51"/>
      <c r="C28" s="51"/>
      <c r="D28" s="51"/>
      <c r="E28" s="51"/>
      <c r="F28" s="51"/>
      <c r="G28" s="51"/>
    </row>
    <row r="29" spans="1:7" x14ac:dyDescent="0.25">
      <c r="A29" s="3" t="s">
        <v>386</v>
      </c>
      <c r="B29" s="4">
        <f>SUM(B19,B9)</f>
        <v>4104000.0000000005</v>
      </c>
      <c r="C29" s="4">
        <f t="shared" ref="C29:G29" si="2">SUM(C19,C9)</f>
        <v>1196726.7</v>
      </c>
      <c r="D29" s="4">
        <f t="shared" si="2"/>
        <v>5300726.7000000011</v>
      </c>
      <c r="E29" s="4">
        <f t="shared" si="2"/>
        <v>3648444.67</v>
      </c>
      <c r="F29" s="4">
        <f t="shared" si="2"/>
        <v>3648444.67</v>
      </c>
      <c r="G29" s="4">
        <f t="shared" si="2"/>
        <v>1652282.0300000003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62" zoomScaleNormal="94" workbookViewId="0">
      <selection activeCell="H85" sqref="H85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78" t="s">
        <v>399</v>
      </c>
      <c r="B1" s="179"/>
      <c r="C1" s="179"/>
      <c r="D1" s="179"/>
      <c r="E1" s="179"/>
      <c r="F1" s="179"/>
      <c r="G1" s="179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400</v>
      </c>
      <c r="B3" s="118"/>
      <c r="C3" s="118"/>
      <c r="D3" s="118"/>
      <c r="E3" s="118"/>
      <c r="F3" s="118"/>
      <c r="G3" s="119"/>
    </row>
    <row r="4" spans="1:7" x14ac:dyDescent="0.25">
      <c r="A4" s="117" t="s">
        <v>401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67" t="s">
        <v>7</v>
      </c>
      <c r="B7" s="175" t="s">
        <v>305</v>
      </c>
      <c r="C7" s="176"/>
      <c r="D7" s="176"/>
      <c r="E7" s="176"/>
      <c r="F7" s="177"/>
      <c r="G7" s="171" t="s">
        <v>402</v>
      </c>
    </row>
    <row r="8" spans="1:7" ht="30" x14ac:dyDescent="0.25">
      <c r="A8" s="168"/>
      <c r="B8" s="26" t="s">
        <v>307</v>
      </c>
      <c r="C8" s="7" t="s">
        <v>403</v>
      </c>
      <c r="D8" s="26" t="s">
        <v>309</v>
      </c>
      <c r="E8" s="26" t="s">
        <v>193</v>
      </c>
      <c r="F8" s="33" t="s">
        <v>210</v>
      </c>
      <c r="G8" s="170"/>
    </row>
    <row r="9" spans="1:7" ht="16.5" customHeight="1" x14ac:dyDescent="0.25">
      <c r="A9" s="27" t="s">
        <v>404</v>
      </c>
      <c r="B9" s="31">
        <f>SUM(B10,B19,B27,B37)</f>
        <v>4104000</v>
      </c>
      <c r="C9" s="31">
        <f t="shared" ref="C9:G9" si="0">SUM(C10,C19,C27,C37)</f>
        <v>1196726.7</v>
      </c>
      <c r="D9" s="31">
        <f t="shared" si="0"/>
        <v>5300726.7</v>
      </c>
      <c r="E9" s="31">
        <f t="shared" si="0"/>
        <v>3648444.67</v>
      </c>
      <c r="F9" s="31">
        <f t="shared" si="0"/>
        <v>3648444.67</v>
      </c>
      <c r="G9" s="31">
        <f t="shared" si="0"/>
        <v>1652282.0300000005</v>
      </c>
    </row>
    <row r="10" spans="1:7" ht="15" customHeight="1" x14ac:dyDescent="0.25">
      <c r="A10" s="60" t="s">
        <v>405</v>
      </c>
      <c r="B10" s="49">
        <f>SUM(B11:B18)</f>
        <v>0</v>
      </c>
      <c r="C10" s="49">
        <f t="shared" ref="C10:G10" si="1">SUM(C11:C18)</f>
        <v>0</v>
      </c>
      <c r="D10" s="49">
        <f t="shared" si="1"/>
        <v>0</v>
      </c>
      <c r="E10" s="49">
        <f t="shared" si="1"/>
        <v>0</v>
      </c>
      <c r="F10" s="49">
        <f t="shared" si="1"/>
        <v>0</v>
      </c>
      <c r="G10" s="49">
        <f t="shared" si="1"/>
        <v>0</v>
      </c>
    </row>
    <row r="11" spans="1:7" x14ac:dyDescent="0.25">
      <c r="A11" s="80" t="s">
        <v>406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</row>
    <row r="12" spans="1:7" x14ac:dyDescent="0.25">
      <c r="A12" s="80" t="s">
        <v>407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  <row r="13" spans="1:7" x14ac:dyDescent="0.25">
      <c r="A13" s="80" t="s">
        <v>408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</row>
    <row r="14" spans="1:7" x14ac:dyDescent="0.25">
      <c r="A14" s="80" t="s">
        <v>409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</row>
    <row r="15" spans="1:7" x14ac:dyDescent="0.25">
      <c r="A15" s="80" t="s">
        <v>410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</row>
    <row r="16" spans="1:7" x14ac:dyDescent="0.25">
      <c r="A16" s="80" t="s">
        <v>411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</row>
    <row r="17" spans="1:7" x14ac:dyDescent="0.25">
      <c r="A17" s="80" t="s">
        <v>412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</row>
    <row r="18" spans="1:7" x14ac:dyDescent="0.25">
      <c r="A18" s="80" t="s">
        <v>413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</row>
    <row r="19" spans="1:7" x14ac:dyDescent="0.25">
      <c r="A19" s="60" t="s">
        <v>414</v>
      </c>
      <c r="B19" s="49">
        <f>SUM(B20:B26)</f>
        <v>4104000</v>
      </c>
      <c r="C19" s="49">
        <f t="shared" ref="C19:G19" si="2">SUM(C20:C26)</f>
        <v>1196726.7</v>
      </c>
      <c r="D19" s="49">
        <f t="shared" si="2"/>
        <v>5300726.7</v>
      </c>
      <c r="E19" s="49">
        <f t="shared" si="2"/>
        <v>3648444.67</v>
      </c>
      <c r="F19" s="49">
        <f t="shared" si="2"/>
        <v>3648444.67</v>
      </c>
      <c r="G19" s="49">
        <f t="shared" si="2"/>
        <v>1652282.0300000005</v>
      </c>
    </row>
    <row r="20" spans="1:7" x14ac:dyDescent="0.25">
      <c r="A20" s="80" t="s">
        <v>415</v>
      </c>
      <c r="B20" s="156">
        <v>0</v>
      </c>
      <c r="C20" s="156">
        <v>0</v>
      </c>
      <c r="D20" s="156">
        <v>0</v>
      </c>
      <c r="E20" s="156">
        <v>0</v>
      </c>
      <c r="F20" s="156">
        <v>0</v>
      </c>
      <c r="G20" s="156">
        <v>0</v>
      </c>
    </row>
    <row r="21" spans="1:7" x14ac:dyDescent="0.25">
      <c r="A21" s="80" t="s">
        <v>416</v>
      </c>
      <c r="B21" s="156">
        <v>0</v>
      </c>
      <c r="C21" s="156">
        <v>0</v>
      </c>
      <c r="D21" s="156">
        <v>0</v>
      </c>
      <c r="E21" s="156">
        <v>0</v>
      </c>
      <c r="F21" s="156">
        <v>0</v>
      </c>
      <c r="G21" s="156">
        <v>0</v>
      </c>
    </row>
    <row r="22" spans="1:7" x14ac:dyDescent="0.25">
      <c r="A22" s="80" t="s">
        <v>417</v>
      </c>
      <c r="B22" s="157">
        <v>422175.89</v>
      </c>
      <c r="C22" s="157">
        <v>36000</v>
      </c>
      <c r="D22" s="156">
        <v>458175.89</v>
      </c>
      <c r="E22" s="157">
        <v>276300.3</v>
      </c>
      <c r="F22" s="157">
        <v>276300.3</v>
      </c>
      <c r="G22" s="156">
        <v>181875.59000000003</v>
      </c>
    </row>
    <row r="23" spans="1:7" x14ac:dyDescent="0.25">
      <c r="A23" s="80" t="s">
        <v>418</v>
      </c>
      <c r="B23" s="156">
        <v>0</v>
      </c>
      <c r="C23" s="156">
        <v>0</v>
      </c>
      <c r="D23" s="156">
        <v>0</v>
      </c>
      <c r="E23" s="156">
        <v>0</v>
      </c>
      <c r="F23" s="156">
        <v>0</v>
      </c>
      <c r="G23" s="156">
        <v>0</v>
      </c>
    </row>
    <row r="24" spans="1:7" x14ac:dyDescent="0.25">
      <c r="A24" s="80" t="s">
        <v>419</v>
      </c>
      <c r="B24" s="157">
        <v>447016.28</v>
      </c>
      <c r="C24" s="157">
        <v>9808.8799999999992</v>
      </c>
      <c r="D24" s="156">
        <v>456825.16000000003</v>
      </c>
      <c r="E24" s="157">
        <v>438126.39</v>
      </c>
      <c r="F24" s="157">
        <v>438126.39</v>
      </c>
      <c r="G24" s="156">
        <v>18698.770000000019</v>
      </c>
    </row>
    <row r="25" spans="1:7" x14ac:dyDescent="0.25">
      <c r="A25" s="80" t="s">
        <v>420</v>
      </c>
      <c r="B25" s="157">
        <v>3234807.83</v>
      </c>
      <c r="C25" s="157">
        <v>1150917.82</v>
      </c>
      <c r="D25" s="156">
        <v>4385725.6500000004</v>
      </c>
      <c r="E25" s="157">
        <v>2934017.98</v>
      </c>
      <c r="F25" s="157">
        <v>2934017.98</v>
      </c>
      <c r="G25" s="156">
        <v>1451707.6700000004</v>
      </c>
    </row>
    <row r="26" spans="1:7" x14ac:dyDescent="0.25">
      <c r="A26" s="80" t="s">
        <v>421</v>
      </c>
      <c r="B26" s="156">
        <v>0</v>
      </c>
      <c r="C26" s="156">
        <v>0</v>
      </c>
      <c r="D26" s="156">
        <v>0</v>
      </c>
      <c r="E26" s="156">
        <v>0</v>
      </c>
      <c r="F26" s="156">
        <v>0</v>
      </c>
      <c r="G26" s="156">
        <v>0</v>
      </c>
    </row>
    <row r="27" spans="1:7" x14ac:dyDescent="0.25">
      <c r="A27" s="60" t="s">
        <v>422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423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424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425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426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427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428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429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430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431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432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433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434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435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436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437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405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406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407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408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409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410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411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412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413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414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415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416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417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418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419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420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421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422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423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424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425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426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427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428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429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430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431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432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433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434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435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436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386</v>
      </c>
      <c r="B77" s="4">
        <f>B43+B9</f>
        <v>4104000</v>
      </c>
      <c r="C77" s="4">
        <f t="shared" ref="C77:G77" si="10">C43+C9</f>
        <v>1196726.7</v>
      </c>
      <c r="D77" s="4">
        <f t="shared" si="10"/>
        <v>5300726.7</v>
      </c>
      <c r="E77" s="4">
        <f t="shared" si="10"/>
        <v>3648444.67</v>
      </c>
      <c r="F77" s="4">
        <f t="shared" si="10"/>
        <v>3648444.67</v>
      </c>
      <c r="G77" s="4">
        <f t="shared" si="10"/>
        <v>1652282.0300000005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19 B27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64" zoomScaleNormal="70" workbookViewId="0">
      <selection activeCell="M36" sqref="M36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72" t="s">
        <v>438</v>
      </c>
      <c r="B1" s="165"/>
      <c r="C1" s="165"/>
      <c r="D1" s="165"/>
      <c r="E1" s="165"/>
      <c r="F1" s="165"/>
      <c r="G1" s="166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303</v>
      </c>
      <c r="B3" s="118"/>
      <c r="C3" s="118"/>
      <c r="D3" s="118"/>
      <c r="E3" s="118"/>
      <c r="F3" s="118"/>
      <c r="G3" s="119"/>
    </row>
    <row r="4" spans="1:7" x14ac:dyDescent="0.25">
      <c r="A4" s="117" t="s">
        <v>439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x14ac:dyDescent="0.25">
      <c r="A7" s="167" t="s">
        <v>440</v>
      </c>
      <c r="B7" s="170" t="s">
        <v>305</v>
      </c>
      <c r="C7" s="170"/>
      <c r="D7" s="170"/>
      <c r="E7" s="170"/>
      <c r="F7" s="170"/>
      <c r="G7" s="170" t="s">
        <v>306</v>
      </c>
    </row>
    <row r="8" spans="1:7" ht="30" x14ac:dyDescent="0.25">
      <c r="A8" s="168"/>
      <c r="B8" s="7" t="s">
        <v>307</v>
      </c>
      <c r="C8" s="34" t="s">
        <v>403</v>
      </c>
      <c r="D8" s="34" t="s">
        <v>238</v>
      </c>
      <c r="E8" s="34" t="s">
        <v>193</v>
      </c>
      <c r="F8" s="34" t="s">
        <v>210</v>
      </c>
      <c r="G8" s="180"/>
    </row>
    <row r="9" spans="1:7" ht="15.75" customHeight="1" x14ac:dyDescent="0.25">
      <c r="A9" s="27" t="s">
        <v>441</v>
      </c>
      <c r="B9" s="123">
        <f>SUM(B10,B11,B12,B15,B16,B19)</f>
        <v>3411585.83</v>
      </c>
      <c r="C9" s="123">
        <f t="shared" ref="C9:G9" si="0">SUM(C10,C11,C12,C15,C16,C19)</f>
        <v>93528.11</v>
      </c>
      <c r="D9" s="123">
        <f t="shared" si="0"/>
        <v>3505113.94</v>
      </c>
      <c r="E9" s="123">
        <f t="shared" si="0"/>
        <v>3011539.17</v>
      </c>
      <c r="F9" s="123">
        <f t="shared" si="0"/>
        <v>3011539.17</v>
      </c>
      <c r="G9" s="123">
        <f t="shared" si="0"/>
        <v>493574.77</v>
      </c>
    </row>
    <row r="10" spans="1:7" x14ac:dyDescent="0.25">
      <c r="A10" s="60" t="s">
        <v>442</v>
      </c>
      <c r="B10" s="159">
        <v>3411585.83</v>
      </c>
      <c r="C10" s="159">
        <v>93528.11</v>
      </c>
      <c r="D10" s="158">
        <v>3505113.94</v>
      </c>
      <c r="E10" s="159">
        <v>3011539.17</v>
      </c>
      <c r="F10" s="159">
        <v>3011539.17</v>
      </c>
      <c r="G10" s="158">
        <v>493574.77</v>
      </c>
    </row>
    <row r="11" spans="1:7" ht="15.75" customHeight="1" x14ac:dyDescent="0.25">
      <c r="A11" s="60" t="s">
        <v>443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444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445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446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447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448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449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450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451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452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442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443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444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445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446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447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448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449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450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451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453</v>
      </c>
      <c r="B33" s="37">
        <f>B21+B9</f>
        <v>3411585.83</v>
      </c>
      <c r="C33" s="37">
        <f t="shared" ref="C33:G33" si="8">C21+C9</f>
        <v>93528.11</v>
      </c>
      <c r="D33" s="37">
        <f t="shared" si="8"/>
        <v>3505113.94</v>
      </c>
      <c r="E33" s="37">
        <f t="shared" si="8"/>
        <v>3011539.17</v>
      </c>
      <c r="F33" s="37">
        <f t="shared" si="8"/>
        <v>3011539.17</v>
      </c>
      <c r="G33" s="37">
        <f t="shared" si="8"/>
        <v>493574.77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83" t="s">
        <v>454</v>
      </c>
      <c r="B1" s="183"/>
      <c r="C1" s="183"/>
      <c r="D1" s="183"/>
      <c r="E1" s="183"/>
      <c r="F1" s="183"/>
      <c r="G1" s="183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35" t="s">
        <v>455</v>
      </c>
      <c r="B3" s="136"/>
      <c r="C3" s="136"/>
      <c r="D3" s="136"/>
      <c r="E3" s="136"/>
      <c r="F3" s="136"/>
      <c r="G3" s="137"/>
    </row>
    <row r="4" spans="1:7" x14ac:dyDescent="0.25">
      <c r="A4" s="135" t="s">
        <v>3</v>
      </c>
      <c r="B4" s="136"/>
      <c r="C4" s="136"/>
      <c r="D4" s="136"/>
      <c r="E4" s="136"/>
      <c r="F4" s="136"/>
      <c r="G4" s="137"/>
    </row>
    <row r="5" spans="1:7" x14ac:dyDescent="0.25">
      <c r="A5" s="135" t="s">
        <v>456</v>
      </c>
      <c r="B5" s="136"/>
      <c r="C5" s="136"/>
      <c r="D5" s="136"/>
      <c r="E5" s="136"/>
      <c r="F5" s="136"/>
      <c r="G5" s="137"/>
    </row>
    <row r="6" spans="1:7" x14ac:dyDescent="0.25">
      <c r="A6" s="181" t="s">
        <v>457</v>
      </c>
      <c r="B6" s="38">
        <v>2022</v>
      </c>
      <c r="C6" s="181">
        <f>+B6+1</f>
        <v>2023</v>
      </c>
      <c r="D6" s="181">
        <f>+C6+1</f>
        <v>2024</v>
      </c>
      <c r="E6" s="181">
        <f>+D6+1</f>
        <v>2025</v>
      </c>
      <c r="F6" s="181">
        <f>+E6+1</f>
        <v>2026</v>
      </c>
      <c r="G6" s="181">
        <f>+F6+1</f>
        <v>2027</v>
      </c>
    </row>
    <row r="7" spans="1:7" ht="83.25" customHeight="1" x14ac:dyDescent="0.25">
      <c r="A7" s="182"/>
      <c r="B7" s="72" t="s">
        <v>458</v>
      </c>
      <c r="C7" s="182"/>
      <c r="D7" s="182"/>
      <c r="E7" s="182"/>
      <c r="F7" s="182"/>
      <c r="G7" s="182"/>
    </row>
    <row r="8" spans="1:7" ht="30" x14ac:dyDescent="0.25">
      <c r="A8" s="73" t="s">
        <v>459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241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242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243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460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245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246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461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462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463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266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267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464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465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466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467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468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292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293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469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296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470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298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471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300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472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84" t="s">
        <v>473</v>
      </c>
      <c r="B1" s="184"/>
      <c r="C1" s="184"/>
      <c r="D1" s="184"/>
      <c r="E1" s="184"/>
      <c r="F1" s="184"/>
      <c r="G1" s="184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474</v>
      </c>
      <c r="B3" s="118"/>
      <c r="C3" s="118"/>
      <c r="D3" s="118"/>
      <c r="E3" s="118"/>
      <c r="F3" s="118"/>
      <c r="G3" s="119"/>
    </row>
    <row r="4" spans="1:7" x14ac:dyDescent="0.25">
      <c r="A4" s="117" t="s">
        <v>3</v>
      </c>
      <c r="B4" s="118"/>
      <c r="C4" s="118"/>
      <c r="D4" s="118"/>
      <c r="E4" s="118"/>
      <c r="F4" s="118"/>
      <c r="G4" s="119"/>
    </row>
    <row r="5" spans="1:7" x14ac:dyDescent="0.25">
      <c r="A5" s="117" t="s">
        <v>456</v>
      </c>
      <c r="B5" s="118"/>
      <c r="C5" s="118"/>
      <c r="D5" s="118"/>
      <c r="E5" s="118"/>
      <c r="F5" s="118"/>
      <c r="G5" s="119"/>
    </row>
    <row r="6" spans="1:7" x14ac:dyDescent="0.25">
      <c r="A6" s="185" t="s">
        <v>475</v>
      </c>
      <c r="B6" s="38">
        <v>2022</v>
      </c>
      <c r="C6" s="181">
        <f>+B6+1</f>
        <v>2023</v>
      </c>
      <c r="D6" s="181">
        <f>+C6+1</f>
        <v>2024</v>
      </c>
      <c r="E6" s="181">
        <f>+D6+1</f>
        <v>2025</v>
      </c>
      <c r="F6" s="181">
        <f>+E6+1</f>
        <v>2026</v>
      </c>
      <c r="G6" s="181">
        <f>+F6+1</f>
        <v>2027</v>
      </c>
    </row>
    <row r="7" spans="1:7" ht="57.75" customHeight="1" x14ac:dyDescent="0.25">
      <c r="A7" s="186"/>
      <c r="B7" s="39" t="s">
        <v>458</v>
      </c>
      <c r="C7" s="182"/>
      <c r="D7" s="182"/>
      <c r="E7" s="182"/>
      <c r="F7" s="182"/>
      <c r="G7" s="182"/>
    </row>
    <row r="8" spans="1:7" x14ac:dyDescent="0.25">
      <c r="A8" s="27" t="s">
        <v>476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477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478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479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480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481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482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483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484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485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486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477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478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479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480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481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483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487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485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488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84" t="s">
        <v>489</v>
      </c>
      <c r="B1" s="184"/>
      <c r="C1" s="184"/>
      <c r="D1" s="184"/>
      <c r="E1" s="184"/>
      <c r="F1" s="184"/>
      <c r="G1" s="184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490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88" t="s">
        <v>457</v>
      </c>
      <c r="B5" s="189">
        <v>2017</v>
      </c>
      <c r="C5" s="189">
        <f>+B5+1</f>
        <v>2018</v>
      </c>
      <c r="D5" s="189">
        <f>+C5+1</f>
        <v>2019</v>
      </c>
      <c r="E5" s="189">
        <f>+D5+1</f>
        <v>2020</v>
      </c>
      <c r="F5" s="189">
        <f>+E5+1</f>
        <v>2021</v>
      </c>
      <c r="G5" s="38">
        <f>+F5+1</f>
        <v>2022</v>
      </c>
    </row>
    <row r="6" spans="1:7" ht="32.25" x14ac:dyDescent="0.25">
      <c r="A6" s="171"/>
      <c r="B6" s="190"/>
      <c r="C6" s="190"/>
      <c r="D6" s="190"/>
      <c r="E6" s="190"/>
      <c r="F6" s="190"/>
      <c r="G6" s="39" t="s">
        <v>491</v>
      </c>
    </row>
    <row r="7" spans="1:7" x14ac:dyDescent="0.25">
      <c r="A7" s="64" t="s">
        <v>459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492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493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494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495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496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497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498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499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500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501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502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503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465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504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505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506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507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508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469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296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509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298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471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510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511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87" t="s">
        <v>512</v>
      </c>
      <c r="B39" s="187"/>
      <c r="C39" s="187"/>
      <c r="D39" s="187"/>
      <c r="E39" s="187"/>
      <c r="F39" s="187"/>
      <c r="G39" s="187"/>
    </row>
    <row r="40" spans="1:7" x14ac:dyDescent="0.25">
      <c r="A40" s="187" t="s">
        <v>513</v>
      </c>
      <c r="B40" s="187"/>
      <c r="C40" s="187"/>
      <c r="D40" s="187"/>
      <c r="E40" s="187"/>
      <c r="F40" s="187"/>
      <c r="G40" s="187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84" t="s">
        <v>514</v>
      </c>
      <c r="B1" s="184"/>
      <c r="C1" s="184"/>
      <c r="D1" s="184"/>
      <c r="E1" s="184"/>
      <c r="F1" s="184"/>
      <c r="G1" s="184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515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91" t="s">
        <v>475</v>
      </c>
      <c r="B5" s="189">
        <v>2017</v>
      </c>
      <c r="C5" s="189">
        <f>+B5+1</f>
        <v>2018</v>
      </c>
      <c r="D5" s="189">
        <f>+C5+1</f>
        <v>2019</v>
      </c>
      <c r="E5" s="189">
        <f>+D5+1</f>
        <v>2020</v>
      </c>
      <c r="F5" s="189">
        <f>+E5+1</f>
        <v>2021</v>
      </c>
      <c r="G5" s="38">
        <v>2022</v>
      </c>
    </row>
    <row r="6" spans="1:7" ht="48.75" customHeight="1" x14ac:dyDescent="0.25">
      <c r="A6" s="192"/>
      <c r="B6" s="190"/>
      <c r="C6" s="190"/>
      <c r="D6" s="190"/>
      <c r="E6" s="190"/>
      <c r="F6" s="190"/>
      <c r="G6" s="39" t="s">
        <v>516</v>
      </c>
    </row>
    <row r="7" spans="1:7" x14ac:dyDescent="0.25">
      <c r="A7" s="27" t="s">
        <v>476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477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478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479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480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481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482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483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484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485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486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477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478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479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480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481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482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483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487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485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517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87" t="s">
        <v>512</v>
      </c>
      <c r="B32" s="187"/>
      <c r="C32" s="187"/>
      <c r="D32" s="187"/>
      <c r="E32" s="187"/>
      <c r="F32" s="187"/>
      <c r="G32" s="187"/>
    </row>
    <row r="33" spans="1:7" x14ac:dyDescent="0.25">
      <c r="A33" s="187" t="s">
        <v>513</v>
      </c>
      <c r="B33" s="187"/>
      <c r="C33" s="187"/>
      <c r="D33" s="187"/>
      <c r="E33" s="187"/>
      <c r="F33" s="187"/>
      <c r="G33" s="187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93" t="s">
        <v>518</v>
      </c>
      <c r="B1" s="193"/>
      <c r="C1" s="193"/>
      <c r="D1" s="193"/>
      <c r="E1" s="193"/>
      <c r="F1" s="193"/>
    </row>
    <row r="2" spans="1:6" ht="20.100000000000001" customHeight="1" x14ac:dyDescent="0.25">
      <c r="A2" s="114" t="str">
        <f>'Formato 1'!A2</f>
        <v>NOMBRE DEL ENTE PÚBLICO (a)</v>
      </c>
      <c r="B2" s="138"/>
      <c r="C2" s="138"/>
      <c r="D2" s="138"/>
      <c r="E2" s="138"/>
      <c r="F2" s="139"/>
    </row>
    <row r="3" spans="1:6" ht="29.25" customHeight="1" x14ac:dyDescent="0.25">
      <c r="A3" s="140" t="s">
        <v>519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520</v>
      </c>
      <c r="C4" s="125" t="s">
        <v>521</v>
      </c>
      <c r="D4" s="125" t="s">
        <v>522</v>
      </c>
      <c r="E4" s="125" t="s">
        <v>523</v>
      </c>
      <c r="F4" s="125" t="s">
        <v>524</v>
      </c>
    </row>
    <row r="5" spans="1:6" ht="12.75" customHeight="1" x14ac:dyDescent="0.25">
      <c r="A5" s="19" t="s">
        <v>525</v>
      </c>
      <c r="B5" s="55"/>
      <c r="C5" s="55"/>
      <c r="D5" s="55"/>
      <c r="E5" s="55"/>
      <c r="F5" s="55"/>
    </row>
    <row r="6" spans="1:6" ht="30" x14ac:dyDescent="0.25">
      <c r="A6" s="61" t="s">
        <v>526</v>
      </c>
      <c r="B6" s="62"/>
      <c r="C6" s="62"/>
      <c r="D6" s="62"/>
      <c r="E6" s="62"/>
      <c r="F6" s="62"/>
    </row>
    <row r="7" spans="1:6" ht="15" x14ac:dyDescent="0.25">
      <c r="A7" s="61" t="s">
        <v>527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528</v>
      </c>
      <c r="B9" s="47"/>
      <c r="C9" s="47"/>
      <c r="D9" s="47"/>
      <c r="E9" s="47"/>
      <c r="F9" s="47"/>
    </row>
    <row r="10" spans="1:6" ht="15" x14ac:dyDescent="0.25">
      <c r="A10" s="61" t="s">
        <v>529</v>
      </c>
      <c r="B10" s="62"/>
      <c r="C10" s="62"/>
      <c r="D10" s="62"/>
      <c r="E10" s="62"/>
      <c r="F10" s="62"/>
    </row>
    <row r="11" spans="1:6" ht="15" x14ac:dyDescent="0.25">
      <c r="A11" s="83" t="s">
        <v>530</v>
      </c>
      <c r="B11" s="62"/>
      <c r="C11" s="62"/>
      <c r="D11" s="62"/>
      <c r="E11" s="62"/>
      <c r="F11" s="62"/>
    </row>
    <row r="12" spans="1:6" ht="15" x14ac:dyDescent="0.25">
      <c r="A12" s="83" t="s">
        <v>531</v>
      </c>
      <c r="B12" s="62"/>
      <c r="C12" s="62"/>
      <c r="D12" s="62"/>
      <c r="E12" s="62"/>
      <c r="F12" s="62"/>
    </row>
    <row r="13" spans="1:6" ht="15" x14ac:dyDescent="0.25">
      <c r="A13" s="83" t="s">
        <v>532</v>
      </c>
      <c r="B13" s="62"/>
      <c r="C13" s="62"/>
      <c r="D13" s="62"/>
      <c r="E13" s="62"/>
      <c r="F13" s="62"/>
    </row>
    <row r="14" spans="1:6" ht="15" x14ac:dyDescent="0.25">
      <c r="A14" s="61" t="s">
        <v>533</v>
      </c>
      <c r="B14" s="62"/>
      <c r="C14" s="62"/>
      <c r="D14" s="62"/>
      <c r="E14" s="62"/>
      <c r="F14" s="62"/>
    </row>
    <row r="15" spans="1:6" ht="15" x14ac:dyDescent="0.25">
      <c r="A15" s="83" t="s">
        <v>530</v>
      </c>
      <c r="B15" s="62"/>
      <c r="C15" s="62"/>
      <c r="D15" s="62"/>
      <c r="E15" s="62"/>
      <c r="F15" s="62"/>
    </row>
    <row r="16" spans="1:6" ht="15" x14ac:dyDescent="0.25">
      <c r="A16" s="83" t="s">
        <v>531</v>
      </c>
      <c r="B16" s="62"/>
      <c r="C16" s="62"/>
      <c r="D16" s="62"/>
      <c r="E16" s="62"/>
      <c r="F16" s="62"/>
    </row>
    <row r="17" spans="1:6" ht="15" x14ac:dyDescent="0.25">
      <c r="A17" s="83" t="s">
        <v>532</v>
      </c>
      <c r="B17" s="62"/>
      <c r="C17" s="62"/>
      <c r="D17" s="62"/>
      <c r="E17" s="62"/>
      <c r="F17" s="62"/>
    </row>
    <row r="18" spans="1:6" ht="15" x14ac:dyDescent="0.25">
      <c r="A18" s="61" t="s">
        <v>534</v>
      </c>
      <c r="B18" s="126"/>
      <c r="C18" s="62"/>
      <c r="D18" s="62"/>
      <c r="E18" s="62"/>
      <c r="F18" s="62"/>
    </row>
    <row r="19" spans="1:6" ht="15" x14ac:dyDescent="0.25">
      <c r="A19" s="61" t="s">
        <v>535</v>
      </c>
      <c r="B19" s="62"/>
      <c r="C19" s="62"/>
      <c r="D19" s="62"/>
      <c r="E19" s="62"/>
      <c r="F19" s="62"/>
    </row>
    <row r="20" spans="1:6" ht="30" x14ac:dyDescent="0.25">
      <c r="A20" s="61" t="s">
        <v>536</v>
      </c>
      <c r="B20" s="127"/>
      <c r="C20" s="127"/>
      <c r="D20" s="127"/>
      <c r="E20" s="127"/>
      <c r="F20" s="127"/>
    </row>
    <row r="21" spans="1:6" ht="30" x14ac:dyDescent="0.25">
      <c r="A21" s="61" t="s">
        <v>537</v>
      </c>
      <c r="B21" s="127"/>
      <c r="C21" s="127"/>
      <c r="D21" s="127"/>
      <c r="E21" s="127"/>
      <c r="F21" s="127"/>
    </row>
    <row r="22" spans="1:6" ht="30" x14ac:dyDescent="0.25">
      <c r="A22" s="61" t="s">
        <v>538</v>
      </c>
      <c r="B22" s="127"/>
      <c r="C22" s="127"/>
      <c r="D22" s="127"/>
      <c r="E22" s="127"/>
      <c r="F22" s="127"/>
    </row>
    <row r="23" spans="1:6" ht="15" x14ac:dyDescent="0.25">
      <c r="A23" s="61" t="s">
        <v>539</v>
      </c>
      <c r="B23" s="127"/>
      <c r="C23" s="127"/>
      <c r="D23" s="127"/>
      <c r="E23" s="127"/>
      <c r="F23" s="127"/>
    </row>
    <row r="24" spans="1:6" ht="15" x14ac:dyDescent="0.25">
      <c r="A24" s="61" t="s">
        <v>540</v>
      </c>
      <c r="B24" s="128"/>
      <c r="C24" s="62"/>
      <c r="D24" s="62"/>
      <c r="E24" s="62"/>
      <c r="F24" s="62"/>
    </row>
    <row r="25" spans="1:6" ht="15" x14ac:dyDescent="0.25">
      <c r="A25" s="61" t="s">
        <v>541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542</v>
      </c>
      <c r="B27" s="47"/>
      <c r="C27" s="47"/>
      <c r="D27" s="47"/>
      <c r="E27" s="47"/>
      <c r="F27" s="47"/>
    </row>
    <row r="28" spans="1:6" ht="15" x14ac:dyDescent="0.25">
      <c r="A28" s="61" t="s">
        <v>543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544</v>
      </c>
      <c r="B30" s="47"/>
      <c r="C30" s="47"/>
      <c r="D30" s="47"/>
      <c r="E30" s="47"/>
      <c r="F30" s="47"/>
    </row>
    <row r="31" spans="1:6" ht="15" x14ac:dyDescent="0.25">
      <c r="A31" s="61" t="s">
        <v>529</v>
      </c>
      <c r="B31" s="62"/>
      <c r="C31" s="62"/>
      <c r="D31" s="62"/>
      <c r="E31" s="62"/>
      <c r="F31" s="62"/>
    </row>
    <row r="32" spans="1:6" ht="15" x14ac:dyDescent="0.25">
      <c r="A32" s="61" t="s">
        <v>533</v>
      </c>
      <c r="B32" s="62"/>
      <c r="C32" s="62"/>
      <c r="D32" s="62"/>
      <c r="E32" s="62"/>
      <c r="F32" s="62"/>
    </row>
    <row r="33" spans="1:6" ht="15" x14ac:dyDescent="0.25">
      <c r="A33" s="61" t="s">
        <v>545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546</v>
      </c>
      <c r="B35" s="47"/>
      <c r="C35" s="47"/>
      <c r="D35" s="47"/>
      <c r="E35" s="47"/>
      <c r="F35" s="47"/>
    </row>
    <row r="36" spans="1:6" ht="15" x14ac:dyDescent="0.25">
      <c r="A36" s="61" t="s">
        <v>547</v>
      </c>
      <c r="B36" s="62"/>
      <c r="C36" s="62"/>
      <c r="D36" s="62"/>
      <c r="E36" s="62"/>
      <c r="F36" s="62"/>
    </row>
    <row r="37" spans="1:6" ht="15" x14ac:dyDescent="0.25">
      <c r="A37" s="61" t="s">
        <v>548</v>
      </c>
      <c r="B37" s="62"/>
      <c r="C37" s="62"/>
      <c r="D37" s="62"/>
      <c r="E37" s="62"/>
      <c r="F37" s="62"/>
    </row>
    <row r="38" spans="1:6" ht="15" x14ac:dyDescent="0.25">
      <c r="A38" s="61" t="s">
        <v>549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550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551</v>
      </c>
      <c r="B42" s="47"/>
      <c r="C42" s="47"/>
      <c r="D42" s="47"/>
      <c r="E42" s="47"/>
      <c r="F42" s="47"/>
    </row>
    <row r="43" spans="1:6" ht="15" x14ac:dyDescent="0.25">
      <c r="A43" s="61" t="s">
        <v>552</v>
      </c>
      <c r="B43" s="62"/>
      <c r="C43" s="62"/>
      <c r="D43" s="62"/>
      <c r="E43" s="62"/>
      <c r="F43" s="62"/>
    </row>
    <row r="44" spans="1:6" ht="15" x14ac:dyDescent="0.25">
      <c r="A44" s="61" t="s">
        <v>553</v>
      </c>
      <c r="B44" s="62"/>
      <c r="C44" s="62"/>
      <c r="D44" s="62"/>
      <c r="E44" s="62"/>
      <c r="F44" s="62"/>
    </row>
    <row r="45" spans="1:6" ht="15" x14ac:dyDescent="0.25">
      <c r="A45" s="61" t="s">
        <v>554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555</v>
      </c>
      <c r="B47" s="47"/>
      <c r="C47" s="47"/>
      <c r="D47" s="47"/>
      <c r="E47" s="47"/>
      <c r="F47" s="47"/>
    </row>
    <row r="48" spans="1:6" ht="15" x14ac:dyDescent="0.25">
      <c r="A48" s="61" t="s">
        <v>553</v>
      </c>
      <c r="B48" s="127"/>
      <c r="C48" s="127"/>
      <c r="D48" s="127"/>
      <c r="E48" s="127"/>
      <c r="F48" s="127"/>
    </row>
    <row r="49" spans="1:6" ht="15" x14ac:dyDescent="0.25">
      <c r="A49" s="61" t="s">
        <v>554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556</v>
      </c>
      <c r="B51" s="47"/>
      <c r="C51" s="47"/>
      <c r="D51" s="47"/>
      <c r="E51" s="47"/>
      <c r="F51" s="47"/>
    </row>
    <row r="52" spans="1:6" ht="15" x14ac:dyDescent="0.25">
      <c r="A52" s="61" t="s">
        <v>553</v>
      </c>
      <c r="B52" s="62"/>
      <c r="C52" s="62"/>
      <c r="D52" s="62"/>
      <c r="E52" s="62"/>
      <c r="F52" s="62"/>
    </row>
    <row r="53" spans="1:6" ht="15" x14ac:dyDescent="0.25">
      <c r="A53" s="61" t="s">
        <v>554</v>
      </c>
      <c r="B53" s="62"/>
      <c r="C53" s="62"/>
      <c r="D53" s="62"/>
      <c r="E53" s="62"/>
      <c r="F53" s="62"/>
    </row>
    <row r="54" spans="1:6" ht="15" x14ac:dyDescent="0.25">
      <c r="A54" s="61" t="s">
        <v>557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558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553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554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559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560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561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562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563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564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414D68-3115-457F-89F0-2F9FE62F8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2024-03-13T16:41:55Z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